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1800" windowWidth="12630" windowHeight="8670" tabRatio="884" activeTab="0"/>
  </bookViews>
  <sheets>
    <sheet name="Modulo 1-Produzione" sheetId="1" r:id="rId1"/>
    <sheet name="Modulo 2-Bilancio dei Materiali" sheetId="2" r:id="rId2"/>
    <sheet name="Modulo 3.1-Bilancio idrico" sheetId="3" r:id="rId3"/>
    <sheet name="Modulo 3.2-Scarichi" sheetId="4" r:id="rId4"/>
    <sheet name="Modulo 3.3-Prelievi" sheetId="5" r:id="rId5"/>
    <sheet name="Modulo 4-Energia" sheetId="6" r:id="rId6"/>
    <sheet name="Modulo 5-Rifiuti" sheetId="7" r:id="rId7"/>
    <sheet name="Modulo 6-Emissioni atmosferiche" sheetId="8" r:id="rId8"/>
    <sheet name="Modulo 7-Emissioni sonore" sheetId="9" r:id="rId9"/>
    <sheet name="Modulo 8-Riepilogo" sheetId="10" r:id="rId10"/>
  </sheets>
  <definedNames>
    <definedName name="_xlnm.Print_Area" localSheetId="0">'Modulo 1-Produzione'!$B$2:$I$33</definedName>
    <definedName name="_xlnm.Print_Area" localSheetId="1">'Modulo 2-Bilancio dei Materiali'!$B$2:$I$40</definedName>
    <definedName name="_xlnm.Print_Area" localSheetId="2">'Modulo 3.1-Bilancio idrico'!$B$2:$I$49</definedName>
    <definedName name="_xlnm.Print_Area" localSheetId="3">'Modulo 3.2-Scarichi'!$B$2:$R$53</definedName>
    <definedName name="_xlnm.Print_Area" localSheetId="5">'Modulo 4-Energia'!$B$2:$H$33</definedName>
    <definedName name="_xlnm.Print_Area" localSheetId="6">'Modulo 5-Rifiuti'!$B$2:$I$28</definedName>
    <definedName name="_xlnm.Print_Area" localSheetId="8">'Modulo 7-Emissioni sonore'!$A$1:$F$12</definedName>
    <definedName name="_xlnm.Print_Area" localSheetId="9">'Modulo 8-Riepilogo'!$A$1:$F$108</definedName>
  </definedNames>
  <calcPr fullCalcOnLoad="1"/>
</workbook>
</file>

<file path=xl/sharedStrings.xml><?xml version="1.0" encoding="utf-8"?>
<sst xmlns="http://schemas.openxmlformats.org/spreadsheetml/2006/main" count="792" uniqueCount="428">
  <si>
    <t>Solidi Sospesi (mg/L)</t>
  </si>
  <si>
    <r>
      <t xml:space="preserve">Consumo di energia elettrica / </t>
    </r>
    <r>
      <rPr>
        <i/>
        <sz val="12"/>
        <rFont val="Arial"/>
        <family val="2"/>
      </rPr>
      <t>Prelevata dalla rete</t>
    </r>
  </si>
  <si>
    <t>Consumo specifico medio di gas naturale, riferito all'unità di massa di prodotto versato a magazzino  (**)</t>
  </si>
  <si>
    <t>RIFIUTI RITIRATI DA TERZI E RECUPERATI INTERNAMENTE  (COMUNICAZIONE art. 216 D.Lgs.152/06)</t>
  </si>
  <si>
    <t xml:space="preserve">Quantità di rifiuti recuperati internamente da terzi (comunicazione ex art. 33 D.Lgs.22/97 – art. 216 D.Lgs.152/06) </t>
  </si>
  <si>
    <r>
      <t>Importante</t>
    </r>
    <r>
      <rPr>
        <b/>
        <i/>
        <sz val="16"/>
        <rFont val="Arial"/>
        <family val="2"/>
      </rPr>
      <t xml:space="preserve">:
</t>
    </r>
    <r>
      <rPr>
        <i/>
        <sz val="16"/>
        <rFont val="Arial"/>
        <family val="2"/>
      </rPr>
      <t xml:space="preserve">Nel caso: 
</t>
    </r>
    <r>
      <rPr>
        <b/>
        <i/>
        <sz val="16"/>
        <rFont val="Arial"/>
        <family val="2"/>
      </rPr>
      <t xml:space="preserve">
1)</t>
    </r>
    <r>
      <rPr>
        <i/>
        <sz val="14"/>
        <rFont val="Arial"/>
        <family val="2"/>
      </rPr>
      <t xml:space="preserve">di un numero di </t>
    </r>
    <r>
      <rPr>
        <b/>
        <i/>
        <u val="single"/>
        <sz val="14"/>
        <rFont val="Arial"/>
        <family val="2"/>
      </rPr>
      <t>autocontrolli</t>
    </r>
    <r>
      <rPr>
        <i/>
        <sz val="14"/>
        <rFont val="Arial"/>
        <family val="2"/>
      </rPr>
      <t xml:space="preserve"> superiore ai 4 predisposti, copiare il riquadro dalla colonna </t>
    </r>
    <r>
      <rPr>
        <b/>
        <sz val="14"/>
        <rFont val="Arial"/>
        <family val="2"/>
      </rPr>
      <t>X</t>
    </r>
    <r>
      <rPr>
        <i/>
        <sz val="14"/>
        <rFont val="Arial"/>
        <family val="2"/>
      </rPr>
      <t xml:space="preserve"> alla colonna </t>
    </r>
    <r>
      <rPr>
        <b/>
        <sz val="14"/>
        <rFont val="Arial"/>
        <family val="2"/>
      </rPr>
      <t>AB</t>
    </r>
    <r>
      <rPr>
        <i/>
        <sz val="14"/>
        <rFont val="Arial"/>
        <family val="2"/>
      </rPr>
      <t xml:space="preserve"> e incollarlo a partire dalla colonna </t>
    </r>
    <r>
      <rPr>
        <b/>
        <sz val="14"/>
        <rFont val="Arial"/>
        <family val="2"/>
      </rPr>
      <t>AC</t>
    </r>
    <r>
      <rPr>
        <i/>
        <sz val="14"/>
        <rFont val="Arial"/>
        <family val="2"/>
      </rPr>
      <t xml:space="preserve"> fino al raggiungimento del numero di autocontrolli richiesti, lasciando all'estremità destra la colonna di calcolo del Flusso di Massa medio e aggiornando adeguatamente la relativa formula di calcolo.
</t>
    </r>
    <r>
      <rPr>
        <b/>
        <i/>
        <sz val="14"/>
        <rFont val="Arial"/>
        <family val="2"/>
      </rPr>
      <t>2)</t>
    </r>
    <r>
      <rPr>
        <i/>
        <sz val="14"/>
        <rFont val="Arial"/>
        <family val="2"/>
      </rPr>
      <t xml:space="preserve">di un numero di </t>
    </r>
    <r>
      <rPr>
        <b/>
        <i/>
        <u val="single"/>
        <sz val="14"/>
        <rFont val="Arial"/>
        <family val="2"/>
      </rPr>
      <t>punti di emissione e di parametri misurati</t>
    </r>
    <r>
      <rPr>
        <b/>
        <i/>
        <sz val="14"/>
        <rFont val="Arial"/>
        <family val="2"/>
      </rPr>
      <t xml:space="preserve"> </t>
    </r>
    <r>
      <rPr>
        <i/>
        <sz val="14"/>
        <rFont val="Arial"/>
        <family val="2"/>
      </rPr>
      <t>tale da eccedere le righe predisposte, scoprire il numero di righe nascoste necessarie e, in caso queste siano ancora insufficienti, crearne altre; in quest'ultimo caso trascinare nelle nuove righe le formule di calcolo del fattore di conformità e del flusso di massa delle singole misure, nonchè la formula del flusso di massa medio complessivo.
Se vengano apportate modifiche al foglio, adeguare opportunamente l'area di stampa in modo da poter stampare l'intero foglio in un'unica pagina.</t>
    </r>
  </si>
  <si>
    <t>da Piano di Monitoraggio e Controllo in AIA</t>
  </si>
  <si>
    <t>Anno prossima Valutazione di Impatto Acustico (autocontrollo)</t>
  </si>
  <si>
    <r>
      <t xml:space="preserve">Consumo di energia elettrica  / </t>
    </r>
    <r>
      <rPr>
        <i/>
        <sz val="10"/>
        <rFont val="Arial"/>
        <family val="2"/>
      </rPr>
      <t>Prelevata dalla rete</t>
    </r>
  </si>
  <si>
    <t xml:space="preserve">Quantità di rifiuti ritirati da terzi e recuperati internamente (comunicazione ex art. 33 D.Lgs.22/97 – art. 216 D.Lgs.152/06) </t>
  </si>
  <si>
    <t xml:space="preserve">11. Monitoraggio e Controllo degli Indicatori di Performance </t>
  </si>
  <si>
    <t>Emissione n°
(*)</t>
  </si>
  <si>
    <t>Funzionamento reale (**)
[h/anno]</t>
  </si>
  <si>
    <t>Funzionamento Autorizzato (***)
[h/anno]</t>
  </si>
  <si>
    <t>(**) La durata di funzionamento reale deve essere calcolata tenendo conto del reale numero di giorni e di ore di funzionamento dell'emissione nel periodo di riferimento, non del numero di ore/giorno e di giorni/anno medi dichiarati dalla Ditta nella documentazione di AIA.</t>
  </si>
  <si>
    <t>(***) Il funzionamento autorizzato deve essere calcolato in base al numero di ore/giorno di funzionamento autorizzate in AIA e al numero di giorni/anno di funzionamento dichiarati dalla Ditta nella documentazione di AIA.</t>
  </si>
  <si>
    <t>Nichel 
(mg/L)</t>
  </si>
  <si>
    <t>Compilare il MODULO 3.2 (se di pertinenza della Ditta) e trasmettere le analisi previste dall'AIA (trasmettere sintesi)</t>
  </si>
  <si>
    <r>
      <t>Modulo n</t>
    </r>
    <r>
      <rPr>
        <b/>
        <u val="single"/>
        <vertAlign val="superscript"/>
        <sz val="16"/>
        <rFont val="Arial"/>
        <family val="2"/>
      </rPr>
      <t>o</t>
    </r>
    <r>
      <rPr>
        <b/>
        <u val="single"/>
        <sz val="16"/>
        <rFont val="Arial"/>
        <family val="2"/>
      </rPr>
      <t xml:space="preserve"> 3.2 - Qualità delle Acque: Scarichi di Acque Reflue Industriali</t>
    </r>
  </si>
  <si>
    <r>
      <t>Modulo n</t>
    </r>
    <r>
      <rPr>
        <b/>
        <u val="single"/>
        <vertAlign val="superscript"/>
        <sz val="16"/>
        <rFont val="Arial"/>
        <family val="2"/>
      </rPr>
      <t>o</t>
    </r>
    <r>
      <rPr>
        <b/>
        <u val="single"/>
        <sz val="16"/>
        <rFont val="Arial"/>
        <family val="2"/>
      </rPr>
      <t xml:space="preserve"> 3.3 - Qualità delle acque: Prelievi</t>
    </r>
  </si>
  <si>
    <r>
      <t>Modulo n</t>
    </r>
    <r>
      <rPr>
        <b/>
        <u val="single"/>
        <vertAlign val="superscript"/>
        <sz val="16"/>
        <rFont val="Arial"/>
        <family val="2"/>
      </rPr>
      <t>o</t>
    </r>
    <r>
      <rPr>
        <b/>
        <u val="single"/>
        <sz val="16"/>
        <rFont val="Arial"/>
        <family val="2"/>
      </rPr>
      <t xml:space="preserve"> 4 - Consumi Energetici e Produzione di Energia</t>
    </r>
  </si>
  <si>
    <r>
      <t>Modulo n</t>
    </r>
    <r>
      <rPr>
        <b/>
        <u val="single"/>
        <vertAlign val="superscript"/>
        <sz val="16"/>
        <rFont val="Arial"/>
        <family val="2"/>
      </rPr>
      <t>o</t>
    </r>
    <r>
      <rPr>
        <b/>
        <u val="single"/>
        <sz val="16"/>
        <rFont val="Arial"/>
        <family val="2"/>
      </rPr>
      <t xml:space="preserve"> 7 - Emissioni Sonore</t>
    </r>
  </si>
  <si>
    <r>
      <t>Modulo n</t>
    </r>
    <r>
      <rPr>
        <b/>
        <u val="single"/>
        <vertAlign val="superscript"/>
        <sz val="16"/>
        <rFont val="Arial"/>
        <family val="2"/>
      </rPr>
      <t>o</t>
    </r>
    <r>
      <rPr>
        <b/>
        <u val="single"/>
        <sz val="16"/>
        <rFont val="Arial"/>
        <family val="2"/>
      </rPr>
      <t xml:space="preserve"> 1 - Produzione</t>
    </r>
  </si>
  <si>
    <t>Tipologia</t>
  </si>
  <si>
    <t>Destinazione PAV / RIV</t>
  </si>
  <si>
    <t>Monocottura</t>
  </si>
  <si>
    <t>Monoporosa</t>
  </si>
  <si>
    <t>Bicottura</t>
  </si>
  <si>
    <t>Altro (specificare)</t>
  </si>
  <si>
    <t>Grès porcellanato, UGL o GL, Levigato o non levigato</t>
  </si>
  <si>
    <t>Cotto</t>
  </si>
  <si>
    <t>Clinker</t>
  </si>
  <si>
    <t>Totale</t>
  </si>
  <si>
    <t>Note</t>
  </si>
  <si>
    <t>Dati per il calcolo degli indicatori</t>
  </si>
  <si>
    <r>
      <t xml:space="preserve">Provenienza interna / </t>
    </r>
    <r>
      <rPr>
        <i/>
        <sz val="12"/>
        <rFont val="Arial"/>
        <family val="2"/>
      </rPr>
      <t>Riutilizzo Interno</t>
    </r>
  </si>
  <si>
    <r>
      <t xml:space="preserve">Provenienza interna / </t>
    </r>
    <r>
      <rPr>
        <i/>
        <sz val="12"/>
        <rFont val="Arial"/>
        <family val="2"/>
      </rPr>
      <t>Riutilizzo Esterno</t>
    </r>
  </si>
  <si>
    <t>Scarto crudo</t>
  </si>
  <si>
    <t>Scarto cotto</t>
  </si>
  <si>
    <t>Calce esausta</t>
  </si>
  <si>
    <t>Totali</t>
  </si>
  <si>
    <t>Parametro</t>
  </si>
  <si>
    <t xml:space="preserve"> Definizione</t>
  </si>
  <si>
    <t>Unità di misura</t>
  </si>
  <si>
    <t>Formula di calcolo</t>
  </si>
  <si>
    <r>
      <t>WM</t>
    </r>
    <r>
      <rPr>
        <vertAlign val="subscript"/>
        <sz val="14"/>
        <rFont val="Arial"/>
        <family val="0"/>
      </rPr>
      <t>rr</t>
    </r>
  </si>
  <si>
    <t>Incidenza materiale di riciclo su composizione impasto</t>
  </si>
  <si>
    <t>%</t>
  </si>
  <si>
    <r>
      <t>MR</t>
    </r>
    <r>
      <rPr>
        <vertAlign val="subscript"/>
        <sz val="14"/>
        <rFont val="Arial"/>
        <family val="2"/>
      </rPr>
      <t>r</t>
    </r>
  </si>
  <si>
    <t>Riferimento a registrazioni / documenti SG</t>
  </si>
  <si>
    <t>Simbolo</t>
  </si>
  <si>
    <t>Misura</t>
  </si>
  <si>
    <t>Calcolo / stima</t>
  </si>
  <si>
    <t>W</t>
  </si>
  <si>
    <t>Acque Reflue di origine interna/esterna</t>
  </si>
  <si>
    <r>
      <t>RW</t>
    </r>
    <r>
      <rPr>
        <vertAlign val="subscript"/>
        <sz val="14"/>
        <rFont val="Arial"/>
        <family val="2"/>
      </rPr>
      <t>m</t>
    </r>
  </si>
  <si>
    <t>Acque prelevate da pozzo / acquedotto</t>
  </si>
  <si>
    <t>Consumo idrico della fase di preparazione impasto con processo a umido, rispetto al fabbisogno</t>
  </si>
  <si>
    <t>(**) I flussi in esame sono riferiti alla sola fase di Preparazione Impasto - (PI)</t>
  </si>
  <si>
    <t>Dati</t>
  </si>
  <si>
    <t>Valore</t>
  </si>
  <si>
    <t>NG</t>
  </si>
  <si>
    <t>EE</t>
  </si>
  <si>
    <t>kWh/anno</t>
  </si>
  <si>
    <t>PE</t>
  </si>
  <si>
    <r>
      <t xml:space="preserve">Energia Elettrica auto-prodotta  / </t>
    </r>
    <r>
      <rPr>
        <i/>
        <sz val="12"/>
        <rFont val="Arial"/>
        <family val="2"/>
      </rPr>
      <t>Immessa in rete</t>
    </r>
  </si>
  <si>
    <r>
      <t>PE</t>
    </r>
    <r>
      <rPr>
        <b/>
        <vertAlign val="subscript"/>
        <sz val="12"/>
        <rFont val="Arial"/>
        <family val="2"/>
      </rPr>
      <t>R</t>
    </r>
  </si>
  <si>
    <t>Unità di msura</t>
  </si>
  <si>
    <t>NGJ</t>
  </si>
  <si>
    <t>GJ/t</t>
  </si>
  <si>
    <t>EEJ</t>
  </si>
  <si>
    <t>TEJ</t>
  </si>
  <si>
    <t>TEJ = NGJ + EEJ</t>
  </si>
  <si>
    <t>Consumo specifico totale medio di energia, riferito all'unità di massa di prodotto versato a magazzino</t>
  </si>
  <si>
    <t>(***) Può essere negativo nel caso in cui venga immessa in rete una quantità di energia elettrica auto-prodotta superiore al consumo di energia elettrica prelevata dalla rete</t>
  </si>
  <si>
    <t>Periodo di riferimento:</t>
  </si>
  <si>
    <t>Autorizzazioni</t>
  </si>
  <si>
    <r>
      <t>Sm</t>
    </r>
    <r>
      <rPr>
        <b/>
        <vertAlign val="superscript"/>
        <sz val="12"/>
        <rFont val="Arial"/>
        <family val="2"/>
      </rPr>
      <t>3</t>
    </r>
    <r>
      <rPr>
        <b/>
        <sz val="10"/>
        <rFont val="Arial"/>
        <family val="2"/>
      </rPr>
      <t>/</t>
    </r>
    <r>
      <rPr>
        <b/>
        <sz val="12"/>
        <rFont val="Arial"/>
        <family val="2"/>
      </rPr>
      <t>anno</t>
    </r>
  </si>
  <si>
    <t>[t/anno]</t>
  </si>
  <si>
    <r>
      <t>Peso medio [kg/m</t>
    </r>
    <r>
      <rPr>
        <b/>
        <vertAlign val="superscript"/>
        <sz val="12"/>
        <rFont val="Arial"/>
        <family val="2"/>
      </rPr>
      <t>2</t>
    </r>
    <r>
      <rPr>
        <b/>
        <sz val="12"/>
        <rFont val="Arial"/>
        <family val="2"/>
      </rPr>
      <t>]</t>
    </r>
  </si>
  <si>
    <r>
      <t>R</t>
    </r>
    <r>
      <rPr>
        <vertAlign val="subscript"/>
        <sz val="14"/>
        <rFont val="Arial"/>
        <family val="2"/>
      </rPr>
      <t>r</t>
    </r>
  </si>
  <si>
    <r>
      <t>W</t>
    </r>
    <r>
      <rPr>
        <b/>
        <vertAlign val="subscript"/>
        <sz val="12"/>
        <rFont val="Arial"/>
        <family val="2"/>
      </rPr>
      <t>p</t>
    </r>
  </si>
  <si>
    <r>
      <t>W</t>
    </r>
    <r>
      <rPr>
        <b/>
        <vertAlign val="subscript"/>
        <sz val="12"/>
        <rFont val="Arial"/>
        <family val="2"/>
      </rPr>
      <t>a</t>
    </r>
  </si>
  <si>
    <r>
      <t>Wr</t>
    </r>
    <r>
      <rPr>
        <b/>
        <vertAlign val="subscript"/>
        <sz val="12"/>
        <rFont val="Arial"/>
        <family val="2"/>
      </rPr>
      <t>out/in</t>
    </r>
  </si>
  <si>
    <r>
      <t>Wr</t>
    </r>
    <r>
      <rPr>
        <b/>
        <vertAlign val="subscript"/>
        <sz val="12"/>
        <rFont val="Arial"/>
        <family val="2"/>
      </rPr>
      <t>in</t>
    </r>
  </si>
  <si>
    <r>
      <t>Wr</t>
    </r>
    <r>
      <rPr>
        <b/>
        <vertAlign val="subscript"/>
        <sz val="12"/>
        <rFont val="Arial"/>
        <family val="2"/>
      </rPr>
      <t>in/out</t>
    </r>
  </si>
  <si>
    <r>
      <t>W</t>
    </r>
    <r>
      <rPr>
        <b/>
        <vertAlign val="subscript"/>
        <sz val="12"/>
        <rFont val="Arial"/>
        <family val="2"/>
      </rPr>
      <t>pi,p-a</t>
    </r>
  </si>
  <si>
    <r>
      <t>Wr</t>
    </r>
    <r>
      <rPr>
        <b/>
        <vertAlign val="subscript"/>
        <sz val="12"/>
        <rFont val="Arial"/>
        <family val="2"/>
      </rPr>
      <t>pi,in-out</t>
    </r>
  </si>
  <si>
    <r>
      <t>NGJ = NG * 34,33 * 10</t>
    </r>
    <r>
      <rPr>
        <b/>
        <vertAlign val="superscript"/>
        <sz val="14"/>
        <rFont val="Arial"/>
        <family val="2"/>
      </rPr>
      <t xml:space="preserve">-3 </t>
    </r>
    <r>
      <rPr>
        <b/>
        <sz val="14"/>
        <rFont val="Arial"/>
        <family val="2"/>
      </rPr>
      <t>/ P</t>
    </r>
    <r>
      <rPr>
        <b/>
        <vertAlign val="subscript"/>
        <sz val="14"/>
        <rFont val="Arial"/>
        <family val="2"/>
      </rPr>
      <t xml:space="preserve">t                           </t>
    </r>
    <r>
      <rPr>
        <b/>
        <sz val="14"/>
        <rFont val="Arial"/>
        <family val="2"/>
      </rPr>
      <t xml:space="preserve"> </t>
    </r>
  </si>
  <si>
    <t>a</t>
  </si>
  <si>
    <t>b</t>
  </si>
  <si>
    <t>c</t>
  </si>
  <si>
    <t>d</t>
  </si>
  <si>
    <t>e</t>
  </si>
  <si>
    <t>f</t>
  </si>
  <si>
    <t>h</t>
  </si>
  <si>
    <t>i</t>
  </si>
  <si>
    <t>o</t>
  </si>
  <si>
    <t>p</t>
  </si>
  <si>
    <t>t</t>
  </si>
  <si>
    <t>u</t>
  </si>
  <si>
    <t>k</t>
  </si>
  <si>
    <t>n</t>
  </si>
  <si>
    <t>s</t>
  </si>
  <si>
    <t>Definizione</t>
  </si>
  <si>
    <t>Risultato</t>
  </si>
  <si>
    <r>
      <t>[m</t>
    </r>
    <r>
      <rPr>
        <b/>
        <vertAlign val="superscript"/>
        <sz val="12"/>
        <rFont val="Arial"/>
        <family val="2"/>
      </rPr>
      <t>2</t>
    </r>
    <r>
      <rPr>
        <b/>
        <sz val="12"/>
        <rFont val="Arial"/>
        <family val="2"/>
      </rPr>
      <t>/anno]</t>
    </r>
  </si>
  <si>
    <t>Calcolo degli indicatori: formule e risultati</t>
  </si>
  <si>
    <r>
      <t>P</t>
    </r>
    <r>
      <rPr>
        <b/>
        <vertAlign val="subscript"/>
        <sz val="12"/>
        <rFont val="Arial"/>
        <family val="2"/>
      </rPr>
      <t>t</t>
    </r>
  </si>
  <si>
    <t xml:space="preserve">Formula di calcolo                     </t>
  </si>
  <si>
    <r>
      <t>P</t>
    </r>
    <r>
      <rPr>
        <b/>
        <vertAlign val="subscript"/>
        <sz val="12"/>
        <rFont val="Arial"/>
        <family val="2"/>
      </rPr>
      <t xml:space="preserve">t                         </t>
    </r>
    <r>
      <rPr>
        <b/>
        <sz val="12"/>
        <rFont val="Arial"/>
        <family val="2"/>
      </rPr>
      <t xml:space="preserve"> [t/anno]</t>
    </r>
  </si>
  <si>
    <r>
      <t xml:space="preserve">Per la fase di Preparazione dell'Impasto - PI     </t>
    </r>
    <r>
      <rPr>
        <b/>
        <sz val="10"/>
        <rFont val="Arial"/>
        <family val="2"/>
      </rPr>
      <t>(**)</t>
    </r>
  </si>
  <si>
    <r>
      <t>P</t>
    </r>
    <r>
      <rPr>
        <b/>
        <vertAlign val="subscript"/>
        <sz val="12"/>
        <rFont val="Arial"/>
        <family val="2"/>
      </rPr>
      <t>m</t>
    </r>
  </si>
  <si>
    <t>Fanghi da depurazione acqua (*)</t>
  </si>
  <si>
    <t>Fanghi da levigatura (*)</t>
  </si>
  <si>
    <t>(*) Filtropressati</t>
  </si>
  <si>
    <t>Acque scaricate</t>
  </si>
  <si>
    <t>(*) Incluse sospensioni e fanghi allo stato liquido</t>
  </si>
  <si>
    <t>Consumo idrico specifico</t>
  </si>
  <si>
    <t>1. Monitoraggio e Controllo materie prime e prodotti</t>
  </si>
  <si>
    <t>Scarto crudo riutilizzato internamente</t>
  </si>
  <si>
    <t>Prodotto finito versato a magazzino</t>
  </si>
  <si>
    <t xml:space="preserve">ALTRO E NOTE </t>
  </si>
  <si>
    <t>2. Monitoraggio e Controllo risorse idriche</t>
  </si>
  <si>
    <t xml:space="preserve">Acque depurate rimandate nel ciclo produttivo </t>
  </si>
  <si>
    <t>4. Monitoraggio e Controllo Consumo combustibili</t>
  </si>
  <si>
    <t>-</t>
  </si>
  <si>
    <t>10. Monitoraggio e Controllo Suolo e Acque sotterranee</t>
  </si>
  <si>
    <t>Concentrazione di piombo nelle acque dei pozzi</t>
  </si>
  <si>
    <t>mg/l</t>
  </si>
  <si>
    <t>Concentrazione di boro nelle acque dei pozzi</t>
  </si>
  <si>
    <t xml:space="preserve">Consumo idrico specifico </t>
  </si>
  <si>
    <t>Consumo idrico totale</t>
  </si>
  <si>
    <t>Rapporto Consumo idrico/Fabbisogno idrico</t>
  </si>
  <si>
    <t>modulo 4 - F10</t>
  </si>
  <si>
    <t>Fattore di riutilizzo (interno/esterno) delle acque reflue</t>
  </si>
  <si>
    <r>
      <t>[m</t>
    </r>
    <r>
      <rPr>
        <b/>
        <vertAlign val="superscript"/>
        <sz val="10"/>
        <rFont val="Arial"/>
        <family val="2"/>
      </rPr>
      <t>2</t>
    </r>
    <r>
      <rPr>
        <b/>
        <sz val="10"/>
        <rFont val="Arial"/>
        <family val="2"/>
      </rPr>
      <t>/anno]</t>
    </r>
  </si>
  <si>
    <t>Fattore di riutilizzo (interno /esterno) dei rifiuti/residui</t>
  </si>
  <si>
    <r>
      <t xml:space="preserve">Provenienza esterna / </t>
    </r>
    <r>
      <rPr>
        <i/>
        <sz val="12"/>
        <rFont val="Arial"/>
        <family val="2"/>
      </rPr>
      <t>Riutilizzo Interno</t>
    </r>
  </si>
  <si>
    <r>
      <t xml:space="preserve">Acque reflue (*) di provenienza esterna / </t>
    </r>
    <r>
      <rPr>
        <i/>
        <sz val="12"/>
        <rFont val="Arial"/>
        <family val="2"/>
      </rPr>
      <t>Riutilizzo interno</t>
    </r>
  </si>
  <si>
    <r>
      <t>Acque reflue (*) di provenienza interna</t>
    </r>
    <r>
      <rPr>
        <sz val="10"/>
        <rFont val="Arial"/>
        <family val="2"/>
      </rPr>
      <t xml:space="preserve"> / </t>
    </r>
    <r>
      <rPr>
        <i/>
        <sz val="12"/>
        <rFont val="Arial"/>
        <family val="2"/>
      </rPr>
      <t>Riutilizzo interno</t>
    </r>
  </si>
  <si>
    <r>
      <t>Acque reflue (*) di provenienza interna</t>
    </r>
    <r>
      <rPr>
        <sz val="10"/>
        <rFont val="Arial"/>
        <family val="2"/>
      </rPr>
      <t xml:space="preserve"> / </t>
    </r>
    <r>
      <rPr>
        <i/>
        <sz val="12"/>
        <rFont val="Arial"/>
        <family val="2"/>
      </rPr>
      <t>Riutilizzo esterno</t>
    </r>
  </si>
  <si>
    <r>
      <t>WM</t>
    </r>
    <r>
      <rPr>
        <b/>
        <vertAlign val="subscript"/>
        <sz val="14"/>
        <rFont val="Arial"/>
        <family val="2"/>
      </rPr>
      <t>rr</t>
    </r>
    <r>
      <rPr>
        <b/>
        <sz val="14"/>
        <rFont val="Arial"/>
        <family val="2"/>
      </rPr>
      <t>=[(R</t>
    </r>
    <r>
      <rPr>
        <b/>
        <vertAlign val="subscript"/>
        <sz val="14"/>
        <rFont val="Arial"/>
        <family val="2"/>
      </rPr>
      <t>i</t>
    </r>
    <r>
      <rPr>
        <b/>
        <sz val="14"/>
        <rFont val="Arial"/>
        <family val="2"/>
      </rPr>
      <t>+P</t>
    </r>
    <r>
      <rPr>
        <b/>
        <vertAlign val="subscript"/>
        <sz val="14"/>
        <rFont val="Arial"/>
        <family val="2"/>
      </rPr>
      <t>e</t>
    </r>
    <r>
      <rPr>
        <b/>
        <sz val="14"/>
        <rFont val="Arial"/>
        <family val="2"/>
      </rPr>
      <t>)/(Mp+R</t>
    </r>
    <r>
      <rPr>
        <b/>
        <vertAlign val="subscript"/>
        <sz val="14"/>
        <rFont val="Arial"/>
        <family val="2"/>
      </rPr>
      <t>i</t>
    </r>
    <r>
      <rPr>
        <b/>
        <sz val="14"/>
        <rFont val="Arial"/>
        <family val="2"/>
      </rPr>
      <t>+P</t>
    </r>
    <r>
      <rPr>
        <b/>
        <vertAlign val="subscript"/>
        <sz val="14"/>
        <rFont val="Arial"/>
        <family val="2"/>
      </rPr>
      <t>e</t>
    </r>
    <r>
      <rPr>
        <b/>
        <sz val="14"/>
        <rFont val="Arial"/>
        <family val="2"/>
      </rPr>
      <t>)]*100</t>
    </r>
  </si>
  <si>
    <r>
      <t>PE</t>
    </r>
    <r>
      <rPr>
        <b/>
        <vertAlign val="subscript"/>
        <sz val="12"/>
        <rFont val="Arial"/>
        <family val="2"/>
      </rPr>
      <t>i</t>
    </r>
  </si>
  <si>
    <r>
      <t>RW</t>
    </r>
    <r>
      <rPr>
        <b/>
        <vertAlign val="subscript"/>
        <sz val="14"/>
        <rFont val="Arial"/>
        <family val="2"/>
      </rPr>
      <t>m</t>
    </r>
    <r>
      <rPr>
        <b/>
        <sz val="14"/>
        <rFont val="Arial"/>
        <family val="2"/>
      </rPr>
      <t>=[(W</t>
    </r>
    <r>
      <rPr>
        <b/>
        <vertAlign val="subscript"/>
        <sz val="14"/>
        <rFont val="Arial"/>
        <family val="2"/>
      </rPr>
      <t>pi,p-a</t>
    </r>
    <r>
      <rPr>
        <b/>
        <sz val="14"/>
        <rFont val="Arial"/>
        <family val="2"/>
      </rPr>
      <t>)/ (Wr</t>
    </r>
    <r>
      <rPr>
        <b/>
        <vertAlign val="subscript"/>
        <sz val="14"/>
        <rFont val="Arial"/>
        <family val="2"/>
      </rPr>
      <t>pi,in-out</t>
    </r>
    <r>
      <rPr>
        <b/>
        <sz val="14"/>
        <rFont val="Arial"/>
        <family val="2"/>
      </rPr>
      <t>+W</t>
    </r>
    <r>
      <rPr>
        <b/>
        <vertAlign val="subscript"/>
        <sz val="14"/>
        <rFont val="Arial"/>
        <family val="2"/>
      </rPr>
      <t>pi,p-a</t>
    </r>
    <r>
      <rPr>
        <b/>
        <sz val="14"/>
        <rFont val="Arial"/>
        <family val="2"/>
      </rPr>
      <t>)]*100</t>
    </r>
  </si>
  <si>
    <r>
      <t xml:space="preserve">Consumo di energia termica                                         </t>
    </r>
    <r>
      <rPr>
        <sz val="12"/>
        <rFont val="Arial"/>
        <family val="2"/>
      </rPr>
      <t>(gas naturale)</t>
    </r>
  </si>
  <si>
    <r>
      <t>P</t>
    </r>
    <r>
      <rPr>
        <b/>
        <vertAlign val="subscript"/>
        <sz val="12"/>
        <rFont val="Arial"/>
        <family val="2"/>
      </rPr>
      <t xml:space="preserve">m              </t>
    </r>
    <r>
      <rPr>
        <b/>
        <sz val="12"/>
        <rFont val="Arial"/>
        <family val="2"/>
      </rPr>
      <t xml:space="preserve"> [m</t>
    </r>
    <r>
      <rPr>
        <b/>
        <vertAlign val="superscript"/>
        <sz val="12"/>
        <rFont val="Arial"/>
        <family val="2"/>
      </rPr>
      <t>2</t>
    </r>
    <r>
      <rPr>
        <b/>
        <sz val="12"/>
        <rFont val="Arial"/>
        <family val="2"/>
      </rPr>
      <t>/anno]</t>
    </r>
  </si>
  <si>
    <t>Classe                 UNI EN 14411</t>
  </si>
  <si>
    <t>Metodo di determinazione                                                 (Piano di monitoraggio)</t>
  </si>
  <si>
    <r>
      <t>p                         [kg/m</t>
    </r>
    <r>
      <rPr>
        <b/>
        <vertAlign val="superscript"/>
        <sz val="12"/>
        <rFont val="Arial"/>
        <family val="2"/>
      </rPr>
      <t>2</t>
    </r>
    <r>
      <rPr>
        <b/>
        <sz val="12"/>
        <rFont val="Arial"/>
        <family val="2"/>
      </rPr>
      <t>]</t>
    </r>
    <r>
      <rPr>
        <b/>
        <sz val="10"/>
        <rFont val="Arial"/>
        <family val="2"/>
      </rPr>
      <t xml:space="preserve">                         (*)</t>
    </r>
  </si>
  <si>
    <r>
      <t xml:space="preserve">(*) Il dato di produzione </t>
    </r>
    <r>
      <rPr>
        <b/>
        <sz val="10"/>
        <rFont val="Arial"/>
        <family val="0"/>
      </rPr>
      <t>P</t>
    </r>
    <r>
      <rPr>
        <b/>
        <vertAlign val="subscript"/>
        <sz val="10"/>
        <rFont val="Arial"/>
        <family val="0"/>
      </rPr>
      <t>t</t>
    </r>
    <r>
      <rPr>
        <sz val="10"/>
        <rFont val="Arial"/>
        <family val="0"/>
      </rPr>
      <t xml:space="preserve"> è ripreso dal </t>
    </r>
    <r>
      <rPr>
        <b/>
        <sz val="10"/>
        <rFont val="Arial"/>
        <family val="0"/>
      </rPr>
      <t>modulo n</t>
    </r>
    <r>
      <rPr>
        <b/>
        <vertAlign val="superscript"/>
        <sz val="10"/>
        <rFont val="Arial"/>
        <family val="0"/>
      </rPr>
      <t>o</t>
    </r>
    <r>
      <rPr>
        <b/>
        <sz val="10"/>
        <rFont val="Arial"/>
        <family val="0"/>
      </rPr>
      <t xml:space="preserve"> 1</t>
    </r>
  </si>
  <si>
    <r>
      <t>(**) Potere calorifico inferiore del gas naturale: 8.200 kcal/Sm</t>
    </r>
    <r>
      <rPr>
        <vertAlign val="superscript"/>
        <sz val="10"/>
        <rFont val="Arial"/>
        <family val="0"/>
      </rPr>
      <t>3</t>
    </r>
    <r>
      <rPr>
        <sz val="10"/>
        <rFont val="Arial"/>
        <family val="0"/>
      </rPr>
      <t xml:space="preserve"> corrispondente a  34,33 MJ/Sm</t>
    </r>
    <r>
      <rPr>
        <vertAlign val="superscript"/>
        <sz val="10"/>
        <rFont val="Arial"/>
        <family val="0"/>
      </rPr>
      <t>3</t>
    </r>
  </si>
  <si>
    <r>
      <t>Valore                                      [m</t>
    </r>
    <r>
      <rPr>
        <b/>
        <vertAlign val="superscript"/>
        <sz val="12"/>
        <rFont val="Arial"/>
        <family val="2"/>
      </rPr>
      <t>3</t>
    </r>
    <r>
      <rPr>
        <b/>
        <sz val="12"/>
        <rFont val="Arial"/>
        <family val="2"/>
      </rPr>
      <t>/anno]</t>
    </r>
  </si>
  <si>
    <t>y</t>
  </si>
  <si>
    <t>z</t>
  </si>
  <si>
    <t>aa</t>
  </si>
  <si>
    <r>
      <t>CW</t>
    </r>
    <r>
      <rPr>
        <vertAlign val="subscript"/>
        <sz val="14"/>
        <rFont val="Arial"/>
        <family val="2"/>
      </rPr>
      <t>p-a</t>
    </r>
  </si>
  <si>
    <r>
      <t>[m</t>
    </r>
    <r>
      <rPr>
        <b/>
        <vertAlign val="superscript"/>
        <sz val="10"/>
        <rFont val="Arial"/>
        <family val="2"/>
      </rPr>
      <t>3</t>
    </r>
    <r>
      <rPr>
        <b/>
        <sz val="10"/>
        <rFont val="Arial"/>
        <family val="2"/>
      </rPr>
      <t>/anno]</t>
    </r>
  </si>
  <si>
    <t>3. Monitoraggio e Controllo Energia Elettrica</t>
  </si>
  <si>
    <t xml:space="preserve">Materie prime per smalti </t>
  </si>
  <si>
    <t>Reagenti per impianti depurazione aria e acqua</t>
  </si>
  <si>
    <t>Supporto trasferito o venduto a terzi</t>
  </si>
  <si>
    <t>Atomizzato trasferito o venduto a terzi</t>
  </si>
  <si>
    <t xml:space="preserve">Consumo di acqua per produrre atomizzato trasferito o venduto a terzi </t>
  </si>
  <si>
    <t xml:space="preserve">Consumo di energia elettrica per produrre atomizzato o supporto trasferito o venduto a terzi </t>
  </si>
  <si>
    <t xml:space="preserve">Consumo di gas naturale per turbina cogeneratore </t>
  </si>
  <si>
    <t>Analisi previste dall'AIA</t>
  </si>
  <si>
    <t xml:space="preserve">Numero di esposti </t>
  </si>
  <si>
    <t>Modulo 4 - H24</t>
  </si>
  <si>
    <t>modulo 2 - D11</t>
  </si>
  <si>
    <t>modulo 1 - C17</t>
  </si>
  <si>
    <t>modulo 1 - D17</t>
  </si>
  <si>
    <r>
      <t>Sm</t>
    </r>
    <r>
      <rPr>
        <b/>
        <vertAlign val="superscript"/>
        <sz val="10"/>
        <rFont val="Arial"/>
        <family val="2"/>
      </rPr>
      <t>3</t>
    </r>
    <r>
      <rPr>
        <b/>
        <sz val="10"/>
        <rFont val="Arial"/>
        <family val="2"/>
      </rPr>
      <t>/anno</t>
    </r>
  </si>
  <si>
    <r>
      <t>g/m</t>
    </r>
    <r>
      <rPr>
        <vertAlign val="superscript"/>
        <sz val="10"/>
        <rFont val="Times New Roman"/>
        <family val="1"/>
      </rPr>
      <t>2</t>
    </r>
  </si>
  <si>
    <t>modulo 2 - D17+E17</t>
  </si>
  <si>
    <t>Scarto cotto riutilizzato internamente</t>
  </si>
  <si>
    <t>Materie prime per la preparazione dell'impasto (escluso atomizzato da terzi)</t>
  </si>
  <si>
    <t>Atomizzato acquistato da terzi</t>
  </si>
  <si>
    <r>
      <t xml:space="preserve">Acque prelevate da pozzo / </t>
    </r>
    <r>
      <rPr>
        <i/>
        <sz val="10"/>
        <rFont val="Arial"/>
        <family val="2"/>
      </rPr>
      <t>Utilizzo produttivo</t>
    </r>
  </si>
  <si>
    <r>
      <t xml:space="preserve">Acque prelevate da acquedotto / </t>
    </r>
    <r>
      <rPr>
        <i/>
        <sz val="10"/>
        <rFont val="Arial"/>
        <family val="2"/>
      </rPr>
      <t>Utilizzo produttivo</t>
    </r>
  </si>
  <si>
    <r>
      <t xml:space="preserve">Acque prelevate da pozzo / </t>
    </r>
    <r>
      <rPr>
        <i/>
        <sz val="12"/>
        <rFont val="Arial"/>
        <family val="2"/>
      </rPr>
      <t>Utilizzo produttivo</t>
    </r>
  </si>
  <si>
    <r>
      <t xml:space="preserve">Acque prelevate da acquedotto / </t>
    </r>
    <r>
      <rPr>
        <i/>
        <sz val="12"/>
        <rFont val="Arial"/>
        <family val="2"/>
      </rPr>
      <t>Utilizzo produttivo</t>
    </r>
  </si>
  <si>
    <t>DESCRIZIONE TIPOLOGIA RIFIUTO</t>
  </si>
  <si>
    <t>CER</t>
  </si>
  <si>
    <t>Acque contenute nei rifiuti ritirati da terzi in ingresso al depuratore</t>
  </si>
  <si>
    <t xml:space="preserve">Acque reflue provenienti dal ciclo produttivo in ingresso al depuratore </t>
  </si>
  <si>
    <r>
      <t>P</t>
    </r>
    <r>
      <rPr>
        <b/>
        <sz val="10"/>
        <rFont val="Arial"/>
        <family val="2"/>
      </rPr>
      <t>e</t>
    </r>
    <r>
      <rPr>
        <b/>
        <vertAlign val="subscript"/>
        <sz val="10"/>
        <rFont val="Arial"/>
        <family val="2"/>
      </rPr>
      <t xml:space="preserve"> </t>
    </r>
    <r>
      <rPr>
        <b/>
        <sz val="10"/>
        <rFont val="Arial"/>
        <family val="2"/>
      </rPr>
      <t>[t/anno]</t>
    </r>
  </si>
  <si>
    <r>
      <t>R</t>
    </r>
    <r>
      <rPr>
        <b/>
        <sz val="10"/>
        <rFont val="Arial"/>
        <family val="2"/>
      </rPr>
      <t>i [t/anno]</t>
    </r>
  </si>
  <si>
    <r>
      <t>R</t>
    </r>
    <r>
      <rPr>
        <b/>
        <sz val="10"/>
        <rFont val="Arial"/>
        <family val="2"/>
      </rPr>
      <t>e [t/anno]</t>
    </r>
  </si>
  <si>
    <r>
      <t>D</t>
    </r>
    <r>
      <rPr>
        <b/>
        <sz val="10"/>
        <rFont val="Arial"/>
        <family val="2"/>
      </rPr>
      <t>i [t/anno]</t>
    </r>
  </si>
  <si>
    <t>anno ______</t>
  </si>
  <si>
    <r>
      <t>Modulo n</t>
    </r>
    <r>
      <rPr>
        <b/>
        <u val="single"/>
        <vertAlign val="superscript"/>
        <sz val="16"/>
        <rFont val="Arial"/>
        <family val="2"/>
      </rPr>
      <t>o</t>
    </r>
    <r>
      <rPr>
        <b/>
        <u val="single"/>
        <sz val="16"/>
        <rFont val="Arial"/>
        <family val="2"/>
      </rPr>
      <t xml:space="preserve"> 2 - Bilancio dei Materiali - Rifiuti / Residui di Processo</t>
    </r>
  </si>
  <si>
    <r>
      <t xml:space="preserve">Provenienza interna / </t>
    </r>
    <r>
      <rPr>
        <i/>
        <sz val="12"/>
        <rFont val="Arial"/>
        <family val="2"/>
      </rPr>
      <t>Conferimento per smaltimento</t>
    </r>
  </si>
  <si>
    <r>
      <t xml:space="preserve">Energia elettrica auto-prodotta  / </t>
    </r>
    <r>
      <rPr>
        <i/>
        <sz val="12"/>
        <rFont val="Arial"/>
        <family val="2"/>
      </rPr>
      <t>Consumata per uso interno</t>
    </r>
  </si>
  <si>
    <r>
      <t>Modulo n</t>
    </r>
    <r>
      <rPr>
        <b/>
        <u val="single"/>
        <vertAlign val="superscript"/>
        <sz val="16"/>
        <rFont val="Arial"/>
        <family val="2"/>
      </rPr>
      <t>o</t>
    </r>
    <r>
      <rPr>
        <b/>
        <u val="single"/>
        <sz val="16"/>
        <rFont val="Arial"/>
        <family val="2"/>
      </rPr>
      <t xml:space="preserve"> 5 - Produzione e gestione di rifiuti</t>
    </r>
  </si>
  <si>
    <t>PERICOLOSITA'
(*)</t>
  </si>
  <si>
    <r>
      <t>(*) Lasciare vuoto se il rifiuto non è pericoloso, scrivere "</t>
    </r>
    <r>
      <rPr>
        <b/>
        <sz val="10"/>
        <rFont val="Arial"/>
        <family val="2"/>
      </rPr>
      <t>P</t>
    </r>
    <r>
      <rPr>
        <sz val="10"/>
        <rFont val="Arial"/>
        <family val="0"/>
      </rPr>
      <t>" se il rifiuto è pericoloso</t>
    </r>
  </si>
  <si>
    <t>Frequenze Autocontrolli
[mesi]</t>
  </si>
  <si>
    <t>Incertezza
[%]</t>
  </si>
  <si>
    <t>Fattore di conformità
[%]
(***)</t>
  </si>
  <si>
    <t>l = 100*
[i-(i*k/100)] /f</t>
  </si>
  <si>
    <t>q =100*
[o-(o*p/100)]/f</t>
  </si>
  <si>
    <t>v =100*
[t-(t*u/100)]/f</t>
  </si>
  <si>
    <t>ab=100*
[z-(z*u/100)]/f</t>
  </si>
  <si>
    <t xml:space="preserve">Flusso di Massa medio
[kg/anno]    </t>
  </si>
  <si>
    <t>modulo 2 - D10</t>
  </si>
  <si>
    <r>
      <t xml:space="preserve">Acque prelevate da pozzo </t>
    </r>
    <r>
      <rPr>
        <sz val="10"/>
        <rFont val="Arial"/>
        <family val="2"/>
      </rPr>
      <t>/</t>
    </r>
    <r>
      <rPr>
        <i/>
        <sz val="10"/>
        <rFont val="Arial"/>
        <family val="2"/>
      </rPr>
      <t xml:space="preserve"> Altri usi</t>
    </r>
  </si>
  <si>
    <r>
      <t xml:space="preserve">Acque prelevate acquedotto </t>
    </r>
    <r>
      <rPr>
        <sz val="10"/>
        <rFont val="Arial"/>
        <family val="2"/>
      </rPr>
      <t>/</t>
    </r>
    <r>
      <rPr>
        <i/>
        <sz val="10"/>
        <rFont val="Arial"/>
        <family val="2"/>
      </rPr>
      <t xml:space="preserve"> Altri usi</t>
    </r>
  </si>
  <si>
    <r>
      <t>Energia elettrica auto-prodotta  /</t>
    </r>
    <r>
      <rPr>
        <sz val="12"/>
        <rFont val="Arial"/>
        <family val="2"/>
      </rPr>
      <t xml:space="preserve"> </t>
    </r>
    <r>
      <rPr>
        <i/>
        <sz val="12"/>
        <rFont val="Arial"/>
        <family val="2"/>
      </rPr>
      <t>Totale</t>
    </r>
  </si>
  <si>
    <r>
      <t xml:space="preserve">Energia elettrica auto-prodotta  / </t>
    </r>
    <r>
      <rPr>
        <i/>
        <sz val="10"/>
        <rFont val="Arial"/>
        <family val="2"/>
      </rPr>
      <t>Consumata per uso interno</t>
    </r>
  </si>
  <si>
    <t xml:space="preserve">5. Monitoraggio e Controllo Rifiuti </t>
  </si>
  <si>
    <t>t/anno</t>
  </si>
  <si>
    <t xml:space="preserve">6. Monitoraggio e Controllo Emissioni in atmosfera </t>
  </si>
  <si>
    <t xml:space="preserve">7. Monitoraggio e Controllo Emissioni in acqua </t>
  </si>
  <si>
    <t>8. Monitoraggio e Controllo Sistemi di depurazione acque</t>
  </si>
  <si>
    <t xml:space="preserve">9. Monitoraggio e Controllo Emissioni sonore </t>
  </si>
  <si>
    <r>
      <t>[m</t>
    </r>
    <r>
      <rPr>
        <b/>
        <vertAlign val="superscript"/>
        <sz val="10"/>
        <rFont val="Arial"/>
        <family val="2"/>
      </rPr>
      <t>3</t>
    </r>
    <r>
      <rPr>
        <b/>
        <sz val="10"/>
        <rFont val="Arial"/>
        <family val="2"/>
      </rPr>
      <t>/1000 m</t>
    </r>
    <r>
      <rPr>
        <b/>
        <vertAlign val="superscript"/>
        <sz val="10"/>
        <rFont val="Arial"/>
        <family val="2"/>
      </rPr>
      <t>2</t>
    </r>
    <r>
      <rPr>
        <b/>
        <sz val="10"/>
        <rFont val="Arial"/>
        <family val="2"/>
      </rPr>
      <t>]</t>
    </r>
  </si>
  <si>
    <t>z=media
(m+r+w+ac)</t>
  </si>
  <si>
    <t xml:space="preserve">Consumo di gas naturale per produrre atomizzato o supporto trasferito o venduto a terzi </t>
  </si>
  <si>
    <t>Mp - Materie prime per la preparazione dell'impasto (escluso atomizzato da terzi)</t>
  </si>
  <si>
    <r>
      <t>Acque contenute nei rifiuti ritirati da terzi riutilizzate tal quali nel ciclo produttivo in specifici reparti (</t>
    </r>
    <r>
      <rPr>
        <b/>
        <sz val="8"/>
        <rFont val="Arial"/>
        <family val="2"/>
      </rPr>
      <t>es: rettifica. Precisare nelle note il reparto)</t>
    </r>
  </si>
  <si>
    <t>Materie prime additivi</t>
  </si>
  <si>
    <r>
      <t>Acque reflue di provenienza interna riutilizzate tal quali nel ciclo produttivo in specifici reparti (</t>
    </r>
    <r>
      <rPr>
        <b/>
        <sz val="8"/>
        <rFont val="Arial"/>
        <family val="2"/>
      </rPr>
      <t>es: rettifica. Precisare nelle note il reparto)</t>
    </r>
  </si>
  <si>
    <t>Atomizzato totale prodotto</t>
  </si>
  <si>
    <t>Atomizzato utilizzato internamente per la produzione di piastrelle</t>
  </si>
  <si>
    <t>Ulteriori informazioni richieste in AIA</t>
  </si>
  <si>
    <t>Materie prime per smalti</t>
  </si>
  <si>
    <t>Reagenti per impianti di depurazione aria e acqua</t>
  </si>
  <si>
    <r>
      <t>m</t>
    </r>
    <r>
      <rPr>
        <b/>
        <vertAlign val="superscript"/>
        <sz val="12"/>
        <rFont val="Arial"/>
        <family val="2"/>
      </rPr>
      <t>2</t>
    </r>
    <r>
      <rPr>
        <b/>
        <sz val="12"/>
        <rFont val="Arial"/>
        <family val="2"/>
      </rPr>
      <t>/anno</t>
    </r>
  </si>
  <si>
    <r>
      <t>MR</t>
    </r>
    <r>
      <rPr>
        <b/>
        <vertAlign val="subscript"/>
        <sz val="14"/>
        <rFont val="Arial"/>
        <family val="2"/>
      </rPr>
      <t>r</t>
    </r>
    <r>
      <rPr>
        <b/>
        <sz val="14"/>
        <rFont val="Arial"/>
        <family val="2"/>
      </rPr>
      <t>=[(R</t>
    </r>
    <r>
      <rPr>
        <b/>
        <vertAlign val="subscript"/>
        <sz val="14"/>
        <rFont val="Arial"/>
        <family val="2"/>
      </rPr>
      <t>i</t>
    </r>
    <r>
      <rPr>
        <b/>
        <sz val="14"/>
        <rFont val="Arial"/>
        <family val="2"/>
      </rPr>
      <t>+R</t>
    </r>
    <r>
      <rPr>
        <b/>
        <vertAlign val="subscript"/>
        <sz val="14"/>
        <rFont val="Arial"/>
        <family val="2"/>
      </rPr>
      <t>e</t>
    </r>
    <r>
      <rPr>
        <b/>
        <sz val="14"/>
        <rFont val="Arial"/>
        <family val="2"/>
      </rPr>
      <t>+P</t>
    </r>
    <r>
      <rPr>
        <b/>
        <vertAlign val="subscript"/>
        <sz val="14"/>
        <rFont val="Arial"/>
        <family val="2"/>
      </rPr>
      <t>e</t>
    </r>
    <r>
      <rPr>
        <b/>
        <sz val="14"/>
        <rFont val="Arial"/>
        <family val="2"/>
      </rPr>
      <t>)/(R</t>
    </r>
    <r>
      <rPr>
        <b/>
        <vertAlign val="subscript"/>
        <sz val="14"/>
        <rFont val="Arial"/>
        <family val="2"/>
      </rPr>
      <t>i</t>
    </r>
    <r>
      <rPr>
        <b/>
        <sz val="14"/>
        <rFont val="Arial"/>
        <family val="2"/>
      </rPr>
      <t>+R</t>
    </r>
    <r>
      <rPr>
        <b/>
        <vertAlign val="subscript"/>
        <sz val="14"/>
        <rFont val="Arial"/>
        <family val="2"/>
      </rPr>
      <t>e</t>
    </r>
    <r>
      <rPr>
        <b/>
        <sz val="14"/>
        <rFont val="Arial"/>
        <family val="2"/>
      </rPr>
      <t>+D</t>
    </r>
    <r>
      <rPr>
        <b/>
        <vertAlign val="subscript"/>
        <sz val="14"/>
        <rFont val="Arial"/>
        <family val="2"/>
      </rPr>
      <t>i</t>
    </r>
    <r>
      <rPr>
        <b/>
        <sz val="14"/>
        <rFont val="Arial"/>
        <family val="2"/>
      </rPr>
      <t xml:space="preserve">)]*100          </t>
    </r>
  </si>
  <si>
    <t>modulo 2 - D38</t>
  </si>
  <si>
    <t>modulo 2 - D39</t>
  </si>
  <si>
    <r>
      <t xml:space="preserve">(***) I dati di produzione </t>
    </r>
    <r>
      <rPr>
        <b/>
        <sz val="10"/>
        <rFont val="Arial"/>
        <family val="2"/>
      </rPr>
      <t>P</t>
    </r>
    <r>
      <rPr>
        <b/>
        <vertAlign val="subscript"/>
        <sz val="10"/>
        <rFont val="Arial"/>
        <family val="2"/>
      </rPr>
      <t>m</t>
    </r>
    <r>
      <rPr>
        <b/>
        <sz val="10"/>
        <rFont val="Arial"/>
        <family val="2"/>
      </rPr>
      <t xml:space="preserve"> e P</t>
    </r>
    <r>
      <rPr>
        <b/>
        <vertAlign val="subscript"/>
        <sz val="10"/>
        <rFont val="Arial"/>
        <family val="2"/>
      </rPr>
      <t>t</t>
    </r>
    <r>
      <rPr>
        <sz val="10"/>
        <rFont val="Arial"/>
        <family val="2"/>
      </rPr>
      <t xml:space="preserve"> sono ripresi dal </t>
    </r>
    <r>
      <rPr>
        <b/>
        <sz val="10"/>
        <rFont val="Arial"/>
        <family val="2"/>
      </rPr>
      <t>modulo n</t>
    </r>
    <r>
      <rPr>
        <b/>
        <vertAlign val="superscript"/>
        <sz val="10"/>
        <rFont val="Arial"/>
        <family val="2"/>
      </rPr>
      <t>o</t>
    </r>
    <r>
      <rPr>
        <b/>
        <sz val="10"/>
        <rFont val="Arial"/>
        <family val="2"/>
      </rPr>
      <t xml:space="preserve"> 1</t>
    </r>
  </si>
  <si>
    <t>Fattore di riutilizzo (interno/esterno) delle acque reflue  (****)</t>
  </si>
  <si>
    <r>
      <t>(****) Può risultare maggiore del 100% nel caso di valori elevati di Wr</t>
    </r>
    <r>
      <rPr>
        <vertAlign val="subscript"/>
        <sz val="10"/>
        <rFont val="Arial"/>
        <family val="2"/>
      </rPr>
      <t>out/in</t>
    </r>
  </si>
  <si>
    <r>
      <t>R</t>
    </r>
    <r>
      <rPr>
        <b/>
        <vertAlign val="subscript"/>
        <sz val="14"/>
        <rFont val="Arial"/>
        <family val="2"/>
      </rPr>
      <t>r</t>
    </r>
    <r>
      <rPr>
        <b/>
        <sz val="14"/>
        <rFont val="Arial"/>
        <family val="2"/>
      </rPr>
      <t>=[(Wr</t>
    </r>
    <r>
      <rPr>
        <b/>
        <vertAlign val="subscript"/>
        <sz val="14"/>
        <rFont val="Arial"/>
        <family val="2"/>
      </rPr>
      <t>out/in</t>
    </r>
    <r>
      <rPr>
        <b/>
        <sz val="14"/>
        <rFont val="Arial"/>
        <family val="2"/>
      </rPr>
      <t>+Wr</t>
    </r>
    <r>
      <rPr>
        <b/>
        <vertAlign val="subscript"/>
        <sz val="14"/>
        <rFont val="Arial"/>
        <family val="2"/>
      </rPr>
      <t>in</t>
    </r>
    <r>
      <rPr>
        <b/>
        <sz val="14"/>
        <rFont val="Arial"/>
        <family val="2"/>
      </rPr>
      <t>+Wri</t>
    </r>
    <r>
      <rPr>
        <b/>
        <vertAlign val="subscript"/>
        <sz val="14"/>
        <rFont val="Arial"/>
        <family val="2"/>
      </rPr>
      <t>in/out</t>
    </r>
    <r>
      <rPr>
        <b/>
        <sz val="14"/>
        <rFont val="Arial"/>
        <family val="2"/>
      </rPr>
      <t>)/(Wr</t>
    </r>
    <r>
      <rPr>
        <b/>
        <vertAlign val="subscript"/>
        <sz val="14"/>
        <rFont val="Arial"/>
        <family val="2"/>
      </rPr>
      <t>in</t>
    </r>
    <r>
      <rPr>
        <b/>
        <sz val="14"/>
        <rFont val="Arial"/>
        <family val="2"/>
      </rPr>
      <t>+Wr</t>
    </r>
    <r>
      <rPr>
        <b/>
        <vertAlign val="subscript"/>
        <sz val="14"/>
        <rFont val="Arial"/>
        <family val="2"/>
      </rPr>
      <t>in/out</t>
    </r>
    <r>
      <rPr>
        <b/>
        <sz val="14"/>
        <rFont val="Arial"/>
        <family val="2"/>
      </rPr>
      <t xml:space="preserve">+W)]*100  </t>
    </r>
    <r>
      <rPr>
        <sz val="10"/>
        <rFont val="Arial"/>
        <family val="2"/>
      </rPr>
      <t xml:space="preserve"> </t>
    </r>
  </si>
  <si>
    <r>
      <t>[m</t>
    </r>
    <r>
      <rPr>
        <b/>
        <vertAlign val="superscript"/>
        <sz val="10"/>
        <rFont val="Arial"/>
        <family val="2"/>
      </rPr>
      <t>3</t>
    </r>
    <r>
      <rPr>
        <b/>
        <sz val="10"/>
        <rFont val="Arial"/>
        <family val="2"/>
      </rPr>
      <t>/t]</t>
    </r>
  </si>
  <si>
    <r>
      <t xml:space="preserve">Acque prelevate da pozzo / </t>
    </r>
    <r>
      <rPr>
        <i/>
        <sz val="12"/>
        <rFont val="Arial"/>
        <family val="2"/>
      </rPr>
      <t>Altri usi</t>
    </r>
  </si>
  <si>
    <r>
      <t>m</t>
    </r>
    <r>
      <rPr>
        <b/>
        <vertAlign val="superscript"/>
        <sz val="12"/>
        <rFont val="Arial"/>
        <family val="2"/>
      </rPr>
      <t>3</t>
    </r>
    <r>
      <rPr>
        <b/>
        <sz val="12"/>
        <rFont val="Arial"/>
        <family val="2"/>
      </rPr>
      <t>/anno</t>
    </r>
  </si>
  <si>
    <r>
      <t>Acque prelevate da acquedotto /</t>
    </r>
    <r>
      <rPr>
        <i/>
        <sz val="12"/>
        <rFont val="Arial"/>
        <family val="2"/>
      </rPr>
      <t xml:space="preserve"> Altri usi</t>
    </r>
  </si>
  <si>
    <t>Acque reflue provenienti dal ciclo produttivo in ingresso al depuratore</t>
  </si>
  <si>
    <t>Acque depurate rimandate nel ciclo produttivo</t>
  </si>
  <si>
    <t>Consumo di acqua per produrre atomizzato trasferito o venduto a terzi</t>
  </si>
  <si>
    <t>Consumo specifico medio di energia elettrica, riferito all'unità di massa di prodotto versato a magazzino  (***)</t>
  </si>
  <si>
    <r>
      <t>EEJ = (EE-PE</t>
    </r>
    <r>
      <rPr>
        <b/>
        <vertAlign val="subscript"/>
        <sz val="14"/>
        <rFont val="Arial"/>
        <family val="2"/>
      </rPr>
      <t>R</t>
    </r>
    <r>
      <rPr>
        <b/>
        <sz val="14"/>
        <rFont val="Arial"/>
        <family val="2"/>
      </rPr>
      <t>) * 3,6 * 10</t>
    </r>
    <r>
      <rPr>
        <b/>
        <vertAlign val="superscript"/>
        <sz val="14"/>
        <rFont val="Arial"/>
        <family val="2"/>
      </rPr>
      <t>-3</t>
    </r>
    <r>
      <rPr>
        <b/>
        <sz val="14"/>
        <rFont val="Arial"/>
        <family val="2"/>
      </rPr>
      <t xml:space="preserve"> / P</t>
    </r>
    <r>
      <rPr>
        <b/>
        <vertAlign val="subscript"/>
        <sz val="14"/>
        <rFont val="Arial"/>
        <family val="2"/>
      </rPr>
      <t xml:space="preserve">t                      </t>
    </r>
  </si>
  <si>
    <t>Consumo di energia elettrica per produrre atomizzato o supporto trasferito o venduto a terzi</t>
  </si>
  <si>
    <t>Consumo di gas naturale per turbina cogeneratore</t>
  </si>
  <si>
    <r>
      <t>Sm</t>
    </r>
    <r>
      <rPr>
        <b/>
        <vertAlign val="superscript"/>
        <sz val="12"/>
        <rFont val="Arial"/>
        <family val="2"/>
      </rPr>
      <t>3</t>
    </r>
    <r>
      <rPr>
        <b/>
        <sz val="12"/>
        <rFont val="Arial"/>
        <family val="2"/>
      </rPr>
      <t>/anno</t>
    </r>
  </si>
  <si>
    <t>Consumo di gas naturale per produrre atomizzato o supporto trasferito o venduto a terzi</t>
  </si>
  <si>
    <t>modulo 4 - D31</t>
  </si>
  <si>
    <t>modulo 4 - D32</t>
  </si>
  <si>
    <t>modulo 4 - D33</t>
  </si>
  <si>
    <r>
      <t>Rt</t>
    </r>
    <r>
      <rPr>
        <b/>
        <vertAlign val="subscript"/>
        <sz val="12"/>
        <rFont val="Arial"/>
        <family val="2"/>
      </rPr>
      <t>e</t>
    </r>
  </si>
  <si>
    <r>
      <t>Rt</t>
    </r>
    <r>
      <rPr>
        <b/>
        <vertAlign val="subscript"/>
        <sz val="12"/>
        <rFont val="Arial"/>
        <family val="2"/>
      </rPr>
      <t>i</t>
    </r>
  </si>
  <si>
    <t>Misura 1 (eseguita dal ___ al ___)</t>
  </si>
  <si>
    <t>Misura 2 (eseguita dal ___ al ___)</t>
  </si>
  <si>
    <t>Misura 3 (eseguita dal ___ al ___)</t>
  </si>
  <si>
    <t>Misura 4 (eseguita dal ___ al ___)</t>
  </si>
  <si>
    <t>Concessioni</t>
  </si>
  <si>
    <t xml:space="preserve">Dati di analisi relativi agli scarichi </t>
  </si>
  <si>
    <t>Informazioni richieste in AIA</t>
  </si>
  <si>
    <t>Misura 3  (eseguita dal ___ al ___)</t>
  </si>
  <si>
    <t>Misura 4  (eseguita dal ___ al ___)</t>
  </si>
  <si>
    <t>Concentrazione di BORO nelle acque dei pozzi</t>
  </si>
  <si>
    <t>Concentrazione di PIOMBO nelle acque dei pozzi</t>
  </si>
  <si>
    <t>Acque contenute nelle materie prime in ingresso all'impianto</t>
  </si>
  <si>
    <t>Conc. Misurata
[mg/L]</t>
  </si>
  <si>
    <t>Prelievo reale</t>
  </si>
  <si>
    <t>Concentrazione media
[mg/L]</t>
  </si>
  <si>
    <t>Limite inferiore intervallo di confidenza
[mg/L]</t>
  </si>
  <si>
    <t>modulo 3.1 - E10</t>
  </si>
  <si>
    <t>modulo 3.1 - E11</t>
  </si>
  <si>
    <t>verificare in AIA se vi siano altri adempimenti. Utilizzare la relazione tecnica a tal proposito.</t>
  </si>
  <si>
    <t>verificare nel quadro specifico del paragrafo D3 dell'AIA se vi siano adempimenti. Utilizzare la relazione tecnica a tal proposito.</t>
  </si>
  <si>
    <t>Fattore di emissione di composti del piombo</t>
  </si>
  <si>
    <t>Fattore di emissione dei composti del fluoro</t>
  </si>
  <si>
    <t>Modulo 3.1 - E10 + E11</t>
  </si>
  <si>
    <t>Modulo 3.1 - I32</t>
  </si>
  <si>
    <t>Modulo 3.1 - I33</t>
  </si>
  <si>
    <t>Modulo 3.1 - (E10+E11)/(E10+E11+E12+E13)</t>
  </si>
  <si>
    <t>Rifiuti totali prodotti per i codici CER 
080202, 080203, 101201, 101203,  101208, 101209, 101299</t>
  </si>
  <si>
    <t>Modulo 7 - D11</t>
  </si>
  <si>
    <t>Modulo 7 - D12</t>
  </si>
  <si>
    <t>NOTA BENE: il presente schema è generale ed alcuni parametri potrebbero non essere richiesti dalla singola AIA.</t>
  </si>
  <si>
    <t xml:space="preserve">Dati di analisi relativi ai prelievi </t>
  </si>
  <si>
    <r>
      <t>Modulo n</t>
    </r>
    <r>
      <rPr>
        <b/>
        <u val="single"/>
        <vertAlign val="superscript"/>
        <sz val="16"/>
        <rFont val="Arial"/>
        <family val="2"/>
      </rPr>
      <t>o</t>
    </r>
    <r>
      <rPr>
        <b/>
        <u val="single"/>
        <sz val="16"/>
        <rFont val="Arial"/>
        <family val="2"/>
      </rPr>
      <t xml:space="preserve"> 3.1 - Bilancio idrico - Riutilizzo / Scarico acque di processo</t>
    </r>
  </si>
  <si>
    <t>QUANTITA' 
(t/anno)</t>
  </si>
  <si>
    <r>
      <t>Modulo n</t>
    </r>
    <r>
      <rPr>
        <b/>
        <u val="single"/>
        <vertAlign val="superscript"/>
        <sz val="16"/>
        <rFont val="Arial"/>
        <family val="2"/>
      </rPr>
      <t>o</t>
    </r>
    <r>
      <rPr>
        <b/>
        <u val="single"/>
        <sz val="16"/>
        <rFont val="Arial"/>
        <family val="2"/>
      </rPr>
      <t xml:space="preserve"> 8 - Riepilogo</t>
    </r>
  </si>
  <si>
    <t>modulo 3.1 - D41</t>
  </si>
  <si>
    <t>modulo 3.1 - D42</t>
  </si>
  <si>
    <t>modulo 3.1 - D43</t>
  </si>
  <si>
    <t>modulo 3.1 - D44</t>
  </si>
  <si>
    <t>modulo 3.1 - D45</t>
  </si>
  <si>
    <t>modulo 3.1 - D46</t>
  </si>
  <si>
    <t>modulo 3.1 - D47</t>
  </si>
  <si>
    <t xml:space="preserve"> </t>
  </si>
  <si>
    <t>Flusso di Massa autorizzato [kg/anno]</t>
  </si>
  <si>
    <t>Fattore di conformità [%]</t>
  </si>
  <si>
    <t>Flusso di Massa
[kg/anno]</t>
  </si>
  <si>
    <t>Materiale Particellare</t>
  </si>
  <si>
    <t>SOV</t>
  </si>
  <si>
    <t>Aldeidi</t>
  </si>
  <si>
    <t>INQUINANTE</t>
  </si>
  <si>
    <t>N° Punti per ogni inquinante</t>
  </si>
  <si>
    <r>
      <t>Modulo n</t>
    </r>
    <r>
      <rPr>
        <b/>
        <u val="single"/>
        <vertAlign val="superscript"/>
        <sz val="16"/>
        <rFont val="Arial"/>
        <family val="2"/>
      </rPr>
      <t>o</t>
    </r>
    <r>
      <rPr>
        <b/>
        <u val="single"/>
        <sz val="16"/>
        <rFont val="Arial"/>
        <family val="2"/>
      </rPr>
      <t xml:space="preserve"> 6 - Emissioni in atmosfera</t>
    </r>
  </si>
  <si>
    <r>
      <t>Portata Autorizzata
[Nm</t>
    </r>
    <r>
      <rPr>
        <vertAlign val="superscript"/>
        <sz val="11"/>
        <rFont val="Arial"/>
        <family val="2"/>
      </rPr>
      <t>3</t>
    </r>
    <r>
      <rPr>
        <sz val="11"/>
        <rFont val="Arial"/>
        <family val="2"/>
      </rPr>
      <t>/</t>
    </r>
    <r>
      <rPr>
        <b/>
        <sz val="11"/>
        <rFont val="Arial"/>
        <family val="2"/>
      </rPr>
      <t>h]</t>
    </r>
  </si>
  <si>
    <r>
      <t>Conc. Autorizzata
[mg/Nm</t>
    </r>
    <r>
      <rPr>
        <vertAlign val="superscript"/>
        <sz val="11"/>
        <rFont val="Arial"/>
        <family val="2"/>
      </rPr>
      <t>3</t>
    </r>
    <r>
      <rPr>
        <b/>
        <sz val="11"/>
        <rFont val="Arial"/>
        <family val="2"/>
      </rPr>
      <t>]</t>
    </r>
  </si>
  <si>
    <r>
      <t>Portata Misurata
[Nm</t>
    </r>
    <r>
      <rPr>
        <b/>
        <vertAlign val="superscript"/>
        <sz val="11"/>
        <rFont val="Arial"/>
        <family val="2"/>
      </rPr>
      <t>3/</t>
    </r>
    <r>
      <rPr>
        <b/>
        <sz val="11"/>
        <rFont val="Arial"/>
        <family val="2"/>
      </rPr>
      <t>h]</t>
    </r>
  </si>
  <si>
    <r>
      <t>Conc. Misurata
[mg/Nm</t>
    </r>
    <r>
      <rPr>
        <vertAlign val="superscript"/>
        <sz val="11"/>
        <rFont val="Arial"/>
        <family val="2"/>
      </rPr>
      <t>3</t>
    </r>
    <r>
      <rPr>
        <b/>
        <sz val="11"/>
        <rFont val="Arial"/>
        <family val="2"/>
      </rPr>
      <t>]</t>
    </r>
  </si>
  <si>
    <r>
      <t>Portata Misurata
[Nm</t>
    </r>
    <r>
      <rPr>
        <vertAlign val="superscript"/>
        <sz val="11"/>
        <rFont val="Arial"/>
        <family val="2"/>
      </rPr>
      <t>3/</t>
    </r>
    <r>
      <rPr>
        <b/>
        <sz val="11"/>
        <rFont val="Arial"/>
        <family val="2"/>
      </rPr>
      <t>h]</t>
    </r>
  </si>
  <si>
    <r>
      <t>g = (c*e*f)/10</t>
    </r>
    <r>
      <rPr>
        <vertAlign val="superscript"/>
        <sz val="11"/>
        <rFont val="Arial"/>
        <family val="2"/>
      </rPr>
      <t>6</t>
    </r>
  </si>
  <si>
    <r>
      <t>m =10</t>
    </r>
    <r>
      <rPr>
        <vertAlign val="superscript"/>
        <sz val="11"/>
        <rFont val="Arial"/>
        <family val="2"/>
      </rPr>
      <t xml:space="preserve">-6 </t>
    </r>
    <r>
      <rPr>
        <sz val="11"/>
        <rFont val="Arial"/>
        <family val="2"/>
      </rPr>
      <t>* (b*h*i)</t>
    </r>
  </si>
  <si>
    <r>
      <t>r =10</t>
    </r>
    <r>
      <rPr>
        <vertAlign val="superscript"/>
        <sz val="11"/>
        <rFont val="Arial"/>
        <family val="2"/>
      </rPr>
      <t>-6</t>
    </r>
    <r>
      <rPr>
        <sz val="11"/>
        <rFont val="Arial"/>
        <family val="2"/>
      </rPr>
      <t xml:space="preserve"> * (b*n*o)</t>
    </r>
  </si>
  <si>
    <r>
      <t>w =10</t>
    </r>
    <r>
      <rPr>
        <vertAlign val="superscript"/>
        <sz val="11"/>
        <rFont val="Arial"/>
        <family val="2"/>
      </rPr>
      <t>-6</t>
    </r>
    <r>
      <rPr>
        <sz val="11"/>
        <rFont val="Arial"/>
        <family val="2"/>
      </rPr>
      <t xml:space="preserve"> * (b*s*t)                   </t>
    </r>
  </si>
  <si>
    <r>
      <t>ac=10</t>
    </r>
    <r>
      <rPr>
        <vertAlign val="superscript"/>
        <sz val="11"/>
        <rFont val="Arial"/>
        <family val="2"/>
      </rPr>
      <t>-6 * (</t>
    </r>
    <r>
      <rPr>
        <sz val="11"/>
        <rFont val="Arial"/>
        <family val="2"/>
      </rPr>
      <t>b*y*z)</t>
    </r>
  </si>
  <si>
    <t>gg/anno</t>
  </si>
  <si>
    <t>t/giorno</t>
  </si>
  <si>
    <r>
      <t>Cw</t>
    </r>
    <r>
      <rPr>
        <b/>
        <vertAlign val="subscript"/>
        <sz val="14"/>
        <rFont val="Arial"/>
        <family val="2"/>
      </rPr>
      <t>p-a</t>
    </r>
    <r>
      <rPr>
        <b/>
        <sz val="14"/>
        <rFont val="Arial"/>
        <family val="2"/>
      </rPr>
      <t>=(W</t>
    </r>
    <r>
      <rPr>
        <b/>
        <vertAlign val="subscript"/>
        <sz val="14"/>
        <rFont val="Arial"/>
        <family val="2"/>
      </rPr>
      <t>p</t>
    </r>
    <r>
      <rPr>
        <b/>
        <sz val="14"/>
        <rFont val="Arial"/>
        <family val="2"/>
      </rPr>
      <t>+W</t>
    </r>
    <r>
      <rPr>
        <b/>
        <vertAlign val="subscript"/>
        <sz val="14"/>
        <rFont val="Arial"/>
        <family val="2"/>
      </rPr>
      <t>a</t>
    </r>
    <r>
      <rPr>
        <b/>
        <sz val="14"/>
        <rFont val="Arial"/>
        <family val="2"/>
      </rPr>
      <t>)/(P</t>
    </r>
    <r>
      <rPr>
        <b/>
        <vertAlign val="subscript"/>
        <sz val="14"/>
        <rFont val="Arial"/>
        <family val="2"/>
      </rPr>
      <t>m</t>
    </r>
    <r>
      <rPr>
        <b/>
        <sz val="14"/>
        <rFont val="Arial"/>
        <family val="2"/>
      </rPr>
      <t>/1000)</t>
    </r>
  </si>
  <si>
    <r>
      <t>Cw</t>
    </r>
    <r>
      <rPr>
        <b/>
        <vertAlign val="subscript"/>
        <sz val="14"/>
        <rFont val="Arial"/>
        <family val="2"/>
      </rPr>
      <t>p-a</t>
    </r>
    <r>
      <rPr>
        <b/>
        <sz val="14"/>
        <rFont val="Arial"/>
        <family val="2"/>
      </rPr>
      <t>=(W</t>
    </r>
    <r>
      <rPr>
        <b/>
        <vertAlign val="subscript"/>
        <sz val="14"/>
        <rFont val="Arial"/>
        <family val="2"/>
      </rPr>
      <t>p</t>
    </r>
    <r>
      <rPr>
        <b/>
        <sz val="14"/>
        <rFont val="Arial"/>
        <family val="2"/>
      </rPr>
      <t>+W</t>
    </r>
    <r>
      <rPr>
        <b/>
        <vertAlign val="subscript"/>
        <sz val="14"/>
        <rFont val="Arial"/>
        <family val="2"/>
      </rPr>
      <t>a</t>
    </r>
    <r>
      <rPr>
        <b/>
        <sz val="14"/>
        <rFont val="Arial"/>
        <family val="2"/>
      </rPr>
      <t>)/P</t>
    </r>
    <r>
      <rPr>
        <b/>
        <vertAlign val="subscript"/>
        <sz val="14"/>
        <rFont val="Arial"/>
        <family val="2"/>
      </rPr>
      <t>t</t>
    </r>
  </si>
  <si>
    <t>Concentrazione di ___________________ nelle acque dei pozzi</t>
  </si>
  <si>
    <t>Ftalati</t>
  </si>
  <si>
    <t>Ossidi di zolfo</t>
  </si>
  <si>
    <t>Ossidi di azoto</t>
  </si>
  <si>
    <t>Monossido di carbonio</t>
  </si>
  <si>
    <r>
      <t>Produzione versata a magazzino</t>
    </r>
    <r>
      <rPr>
        <b/>
        <sz val="12"/>
        <rFont val="Arial"/>
        <family val="2"/>
      </rPr>
      <t xml:space="preserve"> </t>
    </r>
    <r>
      <rPr>
        <b/>
        <sz val="10"/>
        <rFont val="Arial"/>
        <family val="2"/>
      </rPr>
      <t>(***)</t>
    </r>
  </si>
  <si>
    <r>
      <t xml:space="preserve">Produzione versata a magazzino </t>
    </r>
    <r>
      <rPr>
        <b/>
        <sz val="10"/>
        <rFont val="Arial"/>
        <family val="2"/>
      </rPr>
      <t>(***)</t>
    </r>
  </si>
  <si>
    <t>Rifiuti totali prodotti e conferiti a terzi per recupero e/o smaltimento - per i codici CER 
080202, 080203, 101201, 101203,  101208, 101209, 101299</t>
  </si>
  <si>
    <t>Numero di giorni lavorati</t>
  </si>
  <si>
    <t>Produzione media giornaliera</t>
  </si>
  <si>
    <t>Percentuale di atomizzato utilizzato internamente rispetto al totale prodotto</t>
  </si>
  <si>
    <r>
      <t xml:space="preserve">(*) Peso medio dell'intera produzione: </t>
    </r>
    <r>
      <rPr>
        <b/>
        <sz val="10"/>
        <rFont val="Arial"/>
        <family val="2"/>
      </rPr>
      <t>p</t>
    </r>
    <r>
      <rPr>
        <sz val="10"/>
        <rFont val="Arial"/>
        <family val="0"/>
      </rPr>
      <t xml:space="preserve"> [kg/m2] = (Pt * 1000) / Pm</t>
    </r>
  </si>
  <si>
    <t>Data del prelievo</t>
  </si>
  <si>
    <t>pH</t>
  </si>
  <si>
    <t>Piombo (mg/L)</t>
  </si>
  <si>
    <t>Cadmio (mg/L)</t>
  </si>
  <si>
    <t>Arsenico (mg/L)</t>
  </si>
  <si>
    <t>Quantità di acqua scaricata</t>
  </si>
  <si>
    <t>Recapito dello scarico finale</t>
  </si>
  <si>
    <r>
      <t xml:space="preserve">Produzione versata a magazzino </t>
    </r>
    <r>
      <rPr>
        <b/>
        <sz val="10"/>
        <rFont val="Arial"/>
        <family val="2"/>
      </rPr>
      <t>(*)</t>
    </r>
  </si>
  <si>
    <t>Dati per il calcolo dell'indicatore</t>
  </si>
  <si>
    <t>Flusso di massa totale annuo Autorizzato per ogni inquinante [kg/anno]</t>
  </si>
  <si>
    <r>
      <t>MF</t>
    </r>
    <r>
      <rPr>
        <b/>
        <vertAlign val="subscript"/>
        <sz val="11"/>
        <rFont val="Arial"/>
        <family val="2"/>
      </rPr>
      <t>MP</t>
    </r>
  </si>
  <si>
    <r>
      <t>MF</t>
    </r>
    <r>
      <rPr>
        <b/>
        <vertAlign val="subscript"/>
        <sz val="11"/>
        <rFont val="Arial"/>
        <family val="2"/>
      </rPr>
      <t>Pb</t>
    </r>
  </si>
  <si>
    <r>
      <t>MF</t>
    </r>
    <r>
      <rPr>
        <b/>
        <vertAlign val="subscript"/>
        <sz val="11"/>
        <rFont val="Arial"/>
        <family val="2"/>
      </rPr>
      <t>F</t>
    </r>
  </si>
  <si>
    <r>
      <t>MF</t>
    </r>
    <r>
      <rPr>
        <b/>
        <vertAlign val="subscript"/>
        <sz val="11"/>
        <rFont val="Arial"/>
        <family val="2"/>
      </rPr>
      <t>SOV</t>
    </r>
  </si>
  <si>
    <r>
      <t>MF</t>
    </r>
    <r>
      <rPr>
        <b/>
        <vertAlign val="subscript"/>
        <sz val="11"/>
        <rFont val="Arial"/>
        <family val="2"/>
      </rPr>
      <t>Ald</t>
    </r>
  </si>
  <si>
    <r>
      <t>Produzione versata a magazzino [m</t>
    </r>
    <r>
      <rPr>
        <b/>
        <vertAlign val="superscript"/>
        <sz val="12"/>
        <rFont val="Arial"/>
        <family val="2"/>
      </rPr>
      <t>2</t>
    </r>
    <r>
      <rPr>
        <b/>
        <sz val="12"/>
        <rFont val="Arial"/>
        <family val="2"/>
      </rPr>
      <t xml:space="preserve">/anno]             </t>
    </r>
  </si>
  <si>
    <t>Flusso di massa totale medio annuo Autocontrolli per ogni inquinante [kg/anno]</t>
  </si>
  <si>
    <r>
      <t>FE</t>
    </r>
    <r>
      <rPr>
        <b/>
        <vertAlign val="subscript"/>
        <sz val="11"/>
        <rFont val="Arial"/>
        <family val="2"/>
      </rPr>
      <t>MP</t>
    </r>
  </si>
  <si>
    <r>
      <t>FE</t>
    </r>
    <r>
      <rPr>
        <b/>
        <vertAlign val="subscript"/>
        <sz val="11"/>
        <rFont val="Arial"/>
        <family val="2"/>
      </rPr>
      <t>Pb</t>
    </r>
  </si>
  <si>
    <r>
      <t>FE</t>
    </r>
    <r>
      <rPr>
        <b/>
        <vertAlign val="subscript"/>
        <sz val="11"/>
        <rFont val="Arial"/>
        <family val="2"/>
      </rPr>
      <t>F</t>
    </r>
  </si>
  <si>
    <r>
      <t>FE</t>
    </r>
    <r>
      <rPr>
        <b/>
        <vertAlign val="subscript"/>
        <sz val="11"/>
        <rFont val="Arial"/>
        <family val="2"/>
      </rPr>
      <t>SOV</t>
    </r>
  </si>
  <si>
    <r>
      <t>FE</t>
    </r>
    <r>
      <rPr>
        <b/>
        <vertAlign val="subscript"/>
        <sz val="11"/>
        <rFont val="Arial"/>
        <family val="2"/>
      </rPr>
      <t>Ald</t>
    </r>
  </si>
  <si>
    <r>
      <t>MF</t>
    </r>
    <r>
      <rPr>
        <b/>
        <vertAlign val="subscript"/>
        <sz val="11"/>
        <rFont val="Arial"/>
        <family val="2"/>
      </rPr>
      <t>SOx</t>
    </r>
  </si>
  <si>
    <r>
      <t>MF</t>
    </r>
    <r>
      <rPr>
        <b/>
        <vertAlign val="subscript"/>
        <sz val="11"/>
        <rFont val="Arial"/>
        <family val="2"/>
      </rPr>
      <t>NOx</t>
    </r>
  </si>
  <si>
    <r>
      <t>MF</t>
    </r>
    <r>
      <rPr>
        <b/>
        <vertAlign val="subscript"/>
        <sz val="11"/>
        <rFont val="Arial"/>
        <family val="2"/>
      </rPr>
      <t>CO</t>
    </r>
  </si>
  <si>
    <r>
      <t>MF</t>
    </r>
    <r>
      <rPr>
        <b/>
        <vertAlign val="subscript"/>
        <sz val="11"/>
        <rFont val="Arial"/>
        <family val="2"/>
      </rPr>
      <t>ftalati</t>
    </r>
  </si>
  <si>
    <r>
      <t>FE</t>
    </r>
    <r>
      <rPr>
        <b/>
        <vertAlign val="subscript"/>
        <sz val="11"/>
        <rFont val="Arial"/>
        <family val="2"/>
      </rPr>
      <t>SOx</t>
    </r>
  </si>
  <si>
    <r>
      <t>FE</t>
    </r>
    <r>
      <rPr>
        <b/>
        <vertAlign val="subscript"/>
        <sz val="11"/>
        <rFont val="Arial"/>
        <family val="2"/>
      </rPr>
      <t>NOx</t>
    </r>
  </si>
  <si>
    <r>
      <t>FE</t>
    </r>
    <r>
      <rPr>
        <b/>
        <vertAlign val="subscript"/>
        <sz val="11"/>
        <rFont val="Arial"/>
        <family val="2"/>
      </rPr>
      <t>CO</t>
    </r>
  </si>
  <si>
    <r>
      <t>FE</t>
    </r>
    <r>
      <rPr>
        <b/>
        <vertAlign val="subscript"/>
        <sz val="11"/>
        <rFont val="Arial"/>
        <family val="2"/>
      </rPr>
      <t>ftalati</t>
    </r>
  </si>
  <si>
    <r>
      <t>Fattore di emissione per ogni inquinante [g/m</t>
    </r>
    <r>
      <rPr>
        <b/>
        <vertAlign val="superscript"/>
        <sz val="11"/>
        <rFont val="Arial"/>
        <family val="2"/>
      </rPr>
      <t>2</t>
    </r>
    <r>
      <rPr>
        <b/>
        <sz val="11"/>
        <rFont val="Arial"/>
        <family val="2"/>
      </rPr>
      <t>]</t>
    </r>
  </si>
  <si>
    <t>Fattore di emissione di materiale particellare</t>
  </si>
  <si>
    <t>compilare il MODULO 6 e verificare in AIA se vi siano adempimenti ulteriori (es. trasmissione sintetica risultati analisi calce esausta). Utilizzare la relazione tecnica a tal proposito.</t>
  </si>
  <si>
    <t>(*) Riportare le sigle presenti nell'A.I.A</t>
  </si>
  <si>
    <t>Limiti di legge</t>
  </si>
  <si>
    <t>Scarico in pubblica fognatura</t>
  </si>
  <si>
    <t>Scarico in acque superficiali</t>
  </si>
  <si>
    <t>5,5 - 9,5</t>
  </si>
  <si>
    <t>Cromo totale 
(mg/L)</t>
  </si>
  <si>
    <r>
      <t>BOD</t>
    </r>
    <r>
      <rPr>
        <b/>
        <vertAlign val="subscript"/>
        <sz val="12"/>
        <rFont val="Arial"/>
        <family val="2"/>
      </rPr>
      <t>5</t>
    </r>
    <r>
      <rPr>
        <b/>
        <sz val="12"/>
        <rFont val="Arial"/>
        <family val="2"/>
      </rPr>
      <t xml:space="preserve"> 
(mg/L)</t>
    </r>
  </si>
  <si>
    <t>COD 
(mg/L)</t>
  </si>
  <si>
    <t>Rame 
(mg/L)</t>
  </si>
  <si>
    <t>Zinco 
(mg/L)</t>
  </si>
  <si>
    <t>Boro 
(mg/L)</t>
  </si>
  <si>
    <t>Cromo totale
(mg/L)</t>
  </si>
  <si>
    <t>Nichel                     (mg/L)</t>
  </si>
  <si>
    <r>
      <t>Prelievo Autorizzato (Concessione regionale)
[m</t>
    </r>
    <r>
      <rPr>
        <b/>
        <vertAlign val="superscript"/>
        <sz val="10"/>
        <rFont val="Arial"/>
        <family val="2"/>
      </rPr>
      <t>3</t>
    </r>
    <r>
      <rPr>
        <b/>
        <sz val="10"/>
        <rFont val="Arial"/>
        <family val="2"/>
      </rPr>
      <t>/anno]</t>
    </r>
  </si>
  <si>
    <r>
      <t>Prelievo annuo effettuato [m</t>
    </r>
    <r>
      <rPr>
        <b/>
        <vertAlign val="superscript"/>
        <sz val="10"/>
        <rFont val="Arial"/>
        <family val="2"/>
      </rPr>
      <t>3</t>
    </r>
    <r>
      <rPr>
        <b/>
        <sz val="10"/>
        <rFont val="Arial"/>
        <family val="2"/>
      </rPr>
      <t>/anno]</t>
    </r>
  </si>
  <si>
    <t>modulo 2 - D40</t>
  </si>
  <si>
    <t>modulo 2 - D18+E18</t>
  </si>
  <si>
    <t>modulo 1 - D29</t>
  </si>
  <si>
    <t>modulo 1 - D32</t>
  </si>
  <si>
    <t>modulo 1 - D33</t>
  </si>
  <si>
    <t>modulo 3.1 - D48</t>
  </si>
  <si>
    <t>modulo 3.1 - D49</t>
  </si>
  <si>
    <t>modulo 4 - F12</t>
  </si>
  <si>
    <t>modulo 4 - F9</t>
  </si>
  <si>
    <r>
      <t xml:space="preserve">Consumo di energia termica </t>
    </r>
    <r>
      <rPr>
        <sz val="8"/>
        <rFont val="Arial"/>
        <family val="2"/>
      </rPr>
      <t>(gas naturale)</t>
    </r>
  </si>
  <si>
    <t>modulo 5 - F10</t>
  </si>
  <si>
    <t>modulo 5 - F25</t>
  </si>
  <si>
    <t>Modulo 3.3 - D16</t>
  </si>
  <si>
    <t>Modulo 3.3 - D29</t>
  </si>
  <si>
    <t>Modulo 2 - I31</t>
  </si>
  <si>
    <t>Modulo 2 - I32</t>
  </si>
  <si>
    <t>Modulo 3.1 - I34</t>
  </si>
  <si>
    <t>Modulo 3.1 - I35</t>
  </si>
  <si>
    <t>Modulo 6 - E134</t>
  </si>
  <si>
    <t>Modulo 6 - E135</t>
  </si>
  <si>
    <t>Modulo 6 - E136</t>
  </si>
  <si>
    <r>
      <t>(***) Può risultare maggiore del 100% nel caso di valori elevati di P</t>
    </r>
    <r>
      <rPr>
        <vertAlign val="subscript"/>
        <sz val="11"/>
        <rFont val="Arial"/>
        <family val="2"/>
      </rPr>
      <t>e</t>
    </r>
  </si>
  <si>
    <t>Fattore di riutilizzo (interno /esterno) dei rifiuti/residui  (***)</t>
  </si>
  <si>
    <t>(**) Compilare tutte le celle relative a dati numerici (nel caso in cui alcune voci non siano di pertinenza dell'Azienda, inserire uno zero)</t>
  </si>
  <si>
    <r>
      <t>Acque contenute nei rifiuti ritirati da terzi riutilizzate tal quali nel ciclo produttivo in specifici reparti (</t>
    </r>
    <r>
      <rPr>
        <b/>
        <sz val="10"/>
        <rFont val="Arial"/>
        <family val="2"/>
      </rPr>
      <t>es: macinazione impasti. Precisare nelle note il reparto</t>
    </r>
    <r>
      <rPr>
        <b/>
        <sz val="12"/>
        <rFont val="Arial"/>
        <family val="2"/>
      </rPr>
      <t>)</t>
    </r>
  </si>
  <si>
    <t>(****) E' necessario inserire il nome per esteso ed esatto dell'inquinante, secondo quanto riportato nella sottostante tabella di calcolo del flusso di massa e quanto indicato nella guida alla compilazione.</t>
  </si>
  <si>
    <t>Tipologia Inquinante 
(****)</t>
  </si>
  <si>
    <t>Pozzo n.
oppure           descrizione pozzo 
(*)</t>
  </si>
  <si>
    <t>Fattore di conformità
[%]
(**)</t>
  </si>
  <si>
    <t xml:space="preserve"> Inquinante:____________________________ </t>
  </si>
  <si>
    <t>(*) Riportare le sigle presenti nell'A.I.A.</t>
  </si>
  <si>
    <t>(**) Fattore di Conformità : calcolato come rapporto percentuale fra prelievo misurato dell'inquinante e prelievo autorizzato.</t>
  </si>
  <si>
    <t xml:space="preserve"> Inquinante: PIOMBO</t>
  </si>
  <si>
    <t xml:space="preserve"> Inquinante: BORO</t>
  </si>
  <si>
    <t xml:space="preserve">Autocontrolli </t>
  </si>
  <si>
    <t>Scarico n° 
(*)</t>
  </si>
  <si>
    <r>
      <t xml:space="preserve">Tipologia di campionamento (**) 
</t>
    </r>
    <r>
      <rPr>
        <sz val="11"/>
        <rFont val="Arial"/>
        <family val="2"/>
      </rPr>
      <t>da selezionare tra le seguenti opzioni:</t>
    </r>
    <r>
      <rPr>
        <b/>
        <sz val="12"/>
        <rFont val="Arial"/>
        <family val="2"/>
      </rPr>
      <t xml:space="preserve">
</t>
    </r>
    <r>
      <rPr>
        <b/>
        <i/>
        <sz val="11"/>
        <rFont val="Arial"/>
        <family val="2"/>
      </rPr>
      <t>1.</t>
    </r>
    <r>
      <rPr>
        <i/>
        <sz val="11"/>
        <rFont val="Arial"/>
        <family val="2"/>
      </rPr>
      <t xml:space="preserve"> Campione istantaneo
</t>
    </r>
    <r>
      <rPr>
        <b/>
        <i/>
        <sz val="11"/>
        <rFont val="Arial"/>
        <family val="2"/>
      </rPr>
      <t>2.</t>
    </r>
    <r>
      <rPr>
        <i/>
        <sz val="11"/>
        <rFont val="Arial"/>
        <family val="2"/>
      </rPr>
      <t xml:space="preserve"> Campione composito riferito alla portata
</t>
    </r>
    <r>
      <rPr>
        <b/>
        <i/>
        <sz val="11"/>
        <rFont val="Arial"/>
        <family val="2"/>
      </rPr>
      <t>3.</t>
    </r>
    <r>
      <rPr>
        <i/>
        <sz val="11"/>
        <rFont val="Arial"/>
        <family val="2"/>
      </rPr>
      <t xml:space="preserve"> Campione composito riferito al tempo</t>
    </r>
  </si>
  <si>
    <t>(**) Per maggiori chiarimenti, fare riferimento alla Guida alla Compilazione e al BRef europeo relativo al Monitoraggio (luglio 2003) - paragrafo 4.3.2 "Waste water"</t>
  </si>
  <si>
    <r>
      <t xml:space="preserve">A. Materie prime                       
</t>
    </r>
    <r>
      <rPr>
        <sz val="12"/>
        <rFont val="Arial"/>
        <family val="2"/>
      </rPr>
      <t>(peso secco)</t>
    </r>
  </si>
  <si>
    <r>
      <t xml:space="preserve">Quantità                    </t>
    </r>
    <r>
      <rPr>
        <b/>
        <sz val="8"/>
        <rFont val="Arial"/>
        <family val="2"/>
      </rPr>
      <t>(peso secco)</t>
    </r>
  </si>
  <si>
    <r>
      <t xml:space="preserve">Quantità </t>
    </r>
    <r>
      <rPr>
        <b/>
        <sz val="10"/>
        <rFont val="Arial"/>
        <family val="2"/>
      </rPr>
      <t>(peso secco)</t>
    </r>
    <r>
      <rPr>
        <b/>
        <sz val="12"/>
        <rFont val="Arial"/>
        <family val="0"/>
      </rPr>
      <t xml:space="preserve"> per                                                                                       Provenienza / </t>
    </r>
    <r>
      <rPr>
        <i/>
        <sz val="12"/>
        <rFont val="Arial"/>
        <family val="2"/>
      </rPr>
      <t>Destinazione del rifiuto / residuo</t>
    </r>
    <r>
      <rPr>
        <sz val="12"/>
        <rFont val="Arial"/>
        <family val="2"/>
      </rPr>
      <t xml:space="preserve"> (**)</t>
    </r>
  </si>
  <si>
    <r>
      <t xml:space="preserve">B. Rifiuti / Residui                                             </t>
    </r>
    <r>
      <rPr>
        <sz val="12"/>
        <rFont val="Arial"/>
        <family val="2"/>
      </rPr>
      <t xml:space="preserve"> (peso secco)  </t>
    </r>
    <r>
      <rPr>
        <b/>
        <sz val="12"/>
        <rFont val="Arial"/>
        <family val="2"/>
      </rPr>
      <t xml:space="preserve">                                         </t>
    </r>
  </si>
  <si>
    <r>
      <t xml:space="preserve">Flussi                                                                                  </t>
    </r>
    <r>
      <rPr>
        <sz val="9"/>
        <rFont val="Arial"/>
        <family val="2"/>
      </rPr>
      <t>Nota: considerare solo le acque di processo (le acque per uso civile (servizi, uffici, mensa, ecc.) non debbono essere incluse)</t>
    </r>
  </si>
  <si>
    <r>
      <t>Acque reflue di provenienza interna riutilizzate tal quali nel ciclo produttivo in specifici reparti (</t>
    </r>
    <r>
      <rPr>
        <b/>
        <sz val="10"/>
        <rFont val="Arial"/>
        <family val="2"/>
      </rPr>
      <t>es: macinazione impasti. Precisare nelle note il reparto</t>
    </r>
    <r>
      <rPr>
        <b/>
        <sz val="12"/>
        <rFont val="Arial"/>
        <family val="2"/>
      </rPr>
      <t>)</t>
    </r>
  </si>
  <si>
    <r>
      <t>Importante</t>
    </r>
    <r>
      <rPr>
        <b/>
        <i/>
        <sz val="16"/>
        <rFont val="Arial"/>
        <family val="2"/>
      </rPr>
      <t xml:space="preserve">:
</t>
    </r>
    <r>
      <rPr>
        <i/>
        <sz val="16"/>
        <rFont val="Arial"/>
        <family val="2"/>
      </rPr>
      <t xml:space="preserve">Nel caso:       
</t>
    </r>
    <r>
      <rPr>
        <b/>
        <i/>
        <sz val="14"/>
        <rFont val="Arial"/>
        <family val="2"/>
      </rPr>
      <t>1)</t>
    </r>
    <r>
      <rPr>
        <i/>
        <sz val="14"/>
        <rFont val="Arial"/>
        <family val="2"/>
      </rPr>
      <t xml:space="preserve"> </t>
    </r>
    <r>
      <rPr>
        <i/>
        <sz val="16"/>
        <rFont val="Arial"/>
        <family val="2"/>
      </rPr>
      <t xml:space="preserve">di </t>
    </r>
    <r>
      <rPr>
        <i/>
        <sz val="14"/>
        <rFont val="Arial"/>
        <family val="2"/>
      </rPr>
      <t xml:space="preserve">un numero di </t>
    </r>
    <r>
      <rPr>
        <b/>
        <i/>
        <u val="single"/>
        <sz val="14"/>
        <rFont val="Arial"/>
        <family val="2"/>
      </rPr>
      <t xml:space="preserve">misure e/o scarichi </t>
    </r>
    <r>
      <rPr>
        <i/>
        <sz val="14"/>
        <rFont val="Arial"/>
        <family val="2"/>
      </rPr>
      <t xml:space="preserve">superiore a quello preimpostato, modificare opportunamente il modulo aggiungendo le righe necessarie e copiando le formule di calcolo;
</t>
    </r>
    <r>
      <rPr>
        <b/>
        <i/>
        <sz val="14"/>
        <rFont val="Arial"/>
        <family val="2"/>
      </rPr>
      <t>2)</t>
    </r>
    <r>
      <rPr>
        <i/>
        <sz val="14"/>
        <rFont val="Arial"/>
        <family val="2"/>
      </rPr>
      <t xml:space="preserve"> in cui sia il richiesto in AIA il monitoraggio di altri </t>
    </r>
    <r>
      <rPr>
        <b/>
        <i/>
        <u val="single"/>
        <sz val="14"/>
        <rFont val="Arial"/>
        <family val="2"/>
      </rPr>
      <t>parametri,</t>
    </r>
    <r>
      <rPr>
        <i/>
        <sz val="14"/>
        <rFont val="Arial"/>
        <family val="2"/>
      </rPr>
      <t xml:space="preserve"> aggiungere le colonne necessarie alla destra di quelle preimpostate indicandovi i paramentri considerati e le relative concentrazioni misurate.
Se vengono apportate modifiche al foglio, adeguare opportunamente l'area di stampa in modo da poter stampare l'intero foglio in un'unica pagina.</t>
    </r>
  </si>
  <si>
    <r>
      <t>Importante</t>
    </r>
    <r>
      <rPr>
        <b/>
        <i/>
        <sz val="16"/>
        <rFont val="Arial"/>
        <family val="2"/>
      </rPr>
      <t xml:space="preserve">:
</t>
    </r>
    <r>
      <rPr>
        <i/>
        <sz val="16"/>
        <rFont val="Arial"/>
        <family val="2"/>
      </rPr>
      <t xml:space="preserve">Nel caso di:                                                                                                                                                                                                                                                                   
</t>
    </r>
    <r>
      <rPr>
        <b/>
        <i/>
        <sz val="14"/>
        <rFont val="Arial"/>
        <family val="2"/>
      </rPr>
      <t xml:space="preserve">1) </t>
    </r>
    <r>
      <rPr>
        <i/>
        <sz val="14"/>
        <rFont val="Arial"/>
        <family val="2"/>
      </rPr>
      <t xml:space="preserve">numero di </t>
    </r>
    <r>
      <rPr>
        <b/>
        <i/>
        <u val="single"/>
        <sz val="14"/>
        <rFont val="Arial"/>
        <family val="2"/>
      </rPr>
      <t xml:space="preserve">inquinanti </t>
    </r>
    <r>
      <rPr>
        <i/>
        <sz val="14"/>
        <rFont val="Arial"/>
        <family val="2"/>
      </rPr>
      <t xml:space="preserve">superiore ai 3 preimpostati, aggiungere in fondo al foglio il numero necessario di tabelle copiandole da quelle preimpostate;
</t>
    </r>
    <r>
      <rPr>
        <b/>
        <i/>
        <sz val="14"/>
        <rFont val="Arial"/>
        <family val="2"/>
      </rPr>
      <t>2)</t>
    </r>
    <r>
      <rPr>
        <i/>
        <sz val="14"/>
        <rFont val="Arial"/>
        <family val="2"/>
      </rPr>
      <t xml:space="preserve"> numero di </t>
    </r>
    <r>
      <rPr>
        <b/>
        <i/>
        <u val="single"/>
        <sz val="14"/>
        <rFont val="Arial"/>
        <family val="2"/>
      </rPr>
      <t>pozzi</t>
    </r>
    <r>
      <rPr>
        <b/>
        <i/>
        <sz val="14"/>
        <rFont val="Arial"/>
        <family val="2"/>
      </rPr>
      <t xml:space="preserve"> </t>
    </r>
    <r>
      <rPr>
        <i/>
        <sz val="14"/>
        <rFont val="Arial"/>
        <family val="2"/>
      </rPr>
      <t xml:space="preserve">superiore a quello preimpostato, modificare opportunamente il modulo aggiungendo le righe necessarie e trascinandovi le formule di calcolo; 
</t>
    </r>
    <r>
      <rPr>
        <b/>
        <i/>
        <sz val="14"/>
        <rFont val="Arial"/>
        <family val="2"/>
      </rPr>
      <t>3)</t>
    </r>
    <r>
      <rPr>
        <i/>
        <sz val="14"/>
        <rFont val="Arial"/>
        <family val="2"/>
      </rPr>
      <t xml:space="preserve"> numero di misure superiore a quello preimpostato, copiare le tre colonne relative alle misure e incollarle di seguito alla Misura 4; inoltre aggiornare adeguamente la formula di calcolo della concentrazione media.
Se vengono apportate modifiche al foglio, adeguare opportunamente l'area di stampa in modo da poter stampare l'intero foglio in un'unica pagina.</t>
    </r>
  </si>
  <si>
    <t>per quanto noto all'Azienda</t>
  </si>
  <si>
    <t>Piombo</t>
  </si>
  <si>
    <t>Fluoro</t>
  </si>
</sst>
</file>

<file path=xl/styles.xml><?xml version="1.0" encoding="utf-8"?>
<styleSheet xmlns="http://schemas.openxmlformats.org/spreadsheetml/2006/main">
  <numFmts count="24">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 #,##0_-;_-* &quot;-&quot;??_-;_-@_-"/>
    <numFmt numFmtId="171" formatCode="_-* #,##0.0_-;\-* #,##0.0_-;_-* &quot;-&quot;??_-;_-@_-"/>
    <numFmt numFmtId="172" formatCode="0.0000000"/>
    <numFmt numFmtId="173" formatCode="0.00000000"/>
    <numFmt numFmtId="174" formatCode="0.000000000"/>
    <numFmt numFmtId="175" formatCode="0.000000"/>
    <numFmt numFmtId="176" formatCode="0.00000"/>
    <numFmt numFmtId="177" formatCode="0.0000"/>
    <numFmt numFmtId="178" formatCode="0.000"/>
    <numFmt numFmtId="179" formatCode="0.0"/>
  </numFmts>
  <fonts count="56">
    <font>
      <sz val="10"/>
      <name val="Arial"/>
      <family val="0"/>
    </font>
    <font>
      <b/>
      <u val="single"/>
      <sz val="16"/>
      <name val="Arial"/>
      <family val="2"/>
    </font>
    <font>
      <b/>
      <u val="single"/>
      <vertAlign val="superscript"/>
      <sz val="16"/>
      <name val="Arial"/>
      <family val="2"/>
    </font>
    <font>
      <b/>
      <sz val="12"/>
      <name val="Arial"/>
      <family val="2"/>
    </font>
    <font>
      <b/>
      <vertAlign val="superscript"/>
      <sz val="12"/>
      <name val="Arial"/>
      <family val="2"/>
    </font>
    <font>
      <vertAlign val="subscript"/>
      <sz val="10"/>
      <name val="Arial"/>
      <family val="2"/>
    </font>
    <font>
      <b/>
      <sz val="10"/>
      <name val="Arial"/>
      <family val="2"/>
    </font>
    <font>
      <i/>
      <sz val="16"/>
      <name val="Arial"/>
      <family val="2"/>
    </font>
    <font>
      <i/>
      <sz val="14"/>
      <name val="Arial"/>
      <family val="2"/>
    </font>
    <font>
      <sz val="8"/>
      <name val="Arial"/>
      <family val="2"/>
    </font>
    <font>
      <b/>
      <i/>
      <sz val="10"/>
      <name val="Arial"/>
      <family val="2"/>
    </font>
    <font>
      <sz val="12"/>
      <name val="Arial"/>
      <family val="0"/>
    </font>
    <font>
      <i/>
      <sz val="12"/>
      <name val="Arial"/>
      <family val="2"/>
    </font>
    <font>
      <b/>
      <vertAlign val="subscript"/>
      <sz val="10"/>
      <name val="Arial"/>
      <family val="2"/>
    </font>
    <font>
      <sz val="14"/>
      <name val="Arial"/>
      <family val="0"/>
    </font>
    <font>
      <vertAlign val="subscript"/>
      <sz val="14"/>
      <name val="Arial"/>
      <family val="0"/>
    </font>
    <font>
      <b/>
      <sz val="14"/>
      <name val="Arial"/>
      <family val="2"/>
    </font>
    <font>
      <b/>
      <vertAlign val="subscript"/>
      <sz val="14"/>
      <name val="Arial"/>
      <family val="2"/>
    </font>
    <font>
      <b/>
      <i/>
      <sz val="12"/>
      <name val="Arial"/>
      <family val="2"/>
    </font>
    <font>
      <b/>
      <vertAlign val="subscript"/>
      <sz val="12"/>
      <name val="Arial"/>
      <family val="2"/>
    </font>
    <font>
      <b/>
      <sz val="16"/>
      <name val="Arial"/>
      <family val="2"/>
    </font>
    <font>
      <b/>
      <sz val="14"/>
      <color indexed="9"/>
      <name val="Times New Roman"/>
      <family val="1"/>
    </font>
    <font>
      <b/>
      <sz val="10"/>
      <name val="Times New Roman"/>
      <family val="1"/>
    </font>
    <font>
      <b/>
      <sz val="8"/>
      <name val="Arial"/>
      <family val="2"/>
    </font>
    <font>
      <b/>
      <vertAlign val="superscript"/>
      <sz val="14"/>
      <name val="Arial"/>
      <family val="2"/>
    </font>
    <font>
      <u val="single"/>
      <sz val="7.5"/>
      <color indexed="12"/>
      <name val="Arial"/>
      <family val="0"/>
    </font>
    <font>
      <b/>
      <vertAlign val="superscript"/>
      <sz val="10"/>
      <name val="Arial"/>
      <family val="2"/>
    </font>
    <font>
      <b/>
      <sz val="14"/>
      <color indexed="10"/>
      <name val="Arial"/>
      <family val="2"/>
    </font>
    <font>
      <b/>
      <sz val="10"/>
      <color indexed="8"/>
      <name val="Times New Roman"/>
      <family val="1"/>
    </font>
    <font>
      <b/>
      <sz val="8"/>
      <name val="Times New Roman"/>
      <family val="1"/>
    </font>
    <font>
      <sz val="8"/>
      <name val="Times New Roman"/>
      <family val="1"/>
    </font>
    <font>
      <sz val="10"/>
      <color indexed="10"/>
      <name val="Arial"/>
      <family val="2"/>
    </font>
    <font>
      <sz val="8"/>
      <color indexed="8"/>
      <name val="Times New Roman"/>
      <family val="1"/>
    </font>
    <font>
      <b/>
      <sz val="12"/>
      <color indexed="8"/>
      <name val="Times New Roman"/>
      <family val="1"/>
    </font>
    <font>
      <i/>
      <sz val="8"/>
      <name val="Times New Roman"/>
      <family val="1"/>
    </font>
    <font>
      <sz val="10"/>
      <name val="Times New Roman"/>
      <family val="1"/>
    </font>
    <font>
      <sz val="10"/>
      <color indexed="8"/>
      <name val="Times New Roman"/>
      <family val="1"/>
    </font>
    <font>
      <vertAlign val="superscript"/>
      <sz val="10"/>
      <name val="Arial"/>
      <family val="0"/>
    </font>
    <font>
      <sz val="8"/>
      <color indexed="10"/>
      <name val="Times New Roman"/>
      <family val="1"/>
    </font>
    <font>
      <i/>
      <sz val="10"/>
      <name val="Arial"/>
      <family val="2"/>
    </font>
    <font>
      <vertAlign val="superscript"/>
      <sz val="10"/>
      <name val="Times New Roman"/>
      <family val="1"/>
    </font>
    <font>
      <b/>
      <sz val="9"/>
      <name val="Times New Roman"/>
      <family val="1"/>
    </font>
    <font>
      <b/>
      <sz val="9"/>
      <name val="Arial"/>
      <family val="0"/>
    </font>
    <font>
      <sz val="9"/>
      <name val="Arial"/>
      <family val="0"/>
    </font>
    <font>
      <sz val="11"/>
      <name val="Arial"/>
      <family val="2"/>
    </font>
    <font>
      <b/>
      <sz val="11"/>
      <name val="Arial"/>
      <family val="2"/>
    </font>
    <font>
      <b/>
      <i/>
      <sz val="11"/>
      <name val="Arial"/>
      <family val="2"/>
    </font>
    <font>
      <vertAlign val="superscript"/>
      <sz val="11"/>
      <name val="Arial"/>
      <family val="2"/>
    </font>
    <font>
      <b/>
      <vertAlign val="superscript"/>
      <sz val="11"/>
      <name val="Arial"/>
      <family val="2"/>
    </font>
    <font>
      <b/>
      <vertAlign val="subscript"/>
      <sz val="11"/>
      <name val="Arial"/>
      <family val="2"/>
    </font>
    <font>
      <b/>
      <i/>
      <sz val="14"/>
      <name val="Arial"/>
      <family val="2"/>
    </font>
    <font>
      <b/>
      <i/>
      <u val="single"/>
      <sz val="14"/>
      <name val="Arial"/>
      <family val="2"/>
    </font>
    <font>
      <b/>
      <i/>
      <u val="single"/>
      <sz val="16"/>
      <name val="Arial"/>
      <family val="2"/>
    </font>
    <font>
      <b/>
      <i/>
      <sz val="16"/>
      <name val="Arial"/>
      <family val="2"/>
    </font>
    <font>
      <vertAlign val="subscript"/>
      <sz val="11"/>
      <name val="Arial"/>
      <family val="2"/>
    </font>
    <font>
      <i/>
      <sz val="11"/>
      <name val="Arial"/>
      <family val="2"/>
    </font>
  </fonts>
  <fills count="7">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55"/>
        <bgColor indexed="64"/>
      </patternFill>
    </fill>
    <fill>
      <patternFill patternType="solid">
        <fgColor indexed="55"/>
        <bgColor indexed="64"/>
      </patternFill>
    </fill>
    <fill>
      <patternFill patternType="solid">
        <fgColor indexed="47"/>
        <bgColor indexed="64"/>
      </patternFill>
    </fill>
  </fills>
  <borders count="48">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color indexed="63"/>
      </right>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thin"/>
      <bottom style="thin"/>
    </border>
    <border>
      <left style="medium"/>
      <right style="medium"/>
      <top style="thin"/>
      <bottom style="medium"/>
    </border>
    <border>
      <left style="thin"/>
      <right style="medium"/>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medium"/>
      <top style="medium"/>
      <bottom style="thin"/>
    </border>
    <border>
      <left style="thin"/>
      <right style="thin"/>
      <top style="medium"/>
      <bottom style="thin"/>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
      <left style="thin"/>
      <right>
        <color indexed="63"/>
      </right>
      <top style="thin"/>
      <bottom>
        <color indexed="63"/>
      </bottom>
    </border>
    <border>
      <left style="thin"/>
      <right>
        <color indexed="63"/>
      </right>
      <top style="thin"/>
      <bottom style="medium"/>
    </border>
    <border>
      <left>
        <color indexed="63"/>
      </left>
      <right style="thin"/>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medium"/>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24">
    <xf numFmtId="0" fontId="0" fillId="0" borderId="0" xfId="0" applyAlignment="1">
      <alignment/>
    </xf>
    <xf numFmtId="0" fontId="3" fillId="0" borderId="0" xfId="0" applyFont="1" applyAlignment="1">
      <alignment horizontal="center" vertical="center" wrapText="1"/>
    </xf>
    <xf numFmtId="0" fontId="3" fillId="0" borderId="0" xfId="0" applyFont="1" applyAlignment="1">
      <alignment/>
    </xf>
    <xf numFmtId="0" fontId="1" fillId="0" borderId="0" xfId="0" applyFont="1" applyFill="1" applyAlignment="1">
      <alignment/>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0" fillId="0" borderId="0" xfId="0" applyFill="1" applyAlignment="1">
      <alignment/>
    </xf>
    <xf numFmtId="0" fontId="6" fillId="0" borderId="0" xfId="0" applyFont="1" applyFill="1" applyAlignment="1">
      <alignment/>
    </xf>
    <xf numFmtId="0" fontId="7" fillId="0" borderId="0" xfId="0" applyFont="1" applyAlignment="1">
      <alignment/>
    </xf>
    <xf numFmtId="0" fontId="8" fillId="0" borderId="0" xfId="0" applyFont="1" applyAlignment="1">
      <alignment/>
    </xf>
    <xf numFmtId="0" fontId="3" fillId="0" borderId="1" xfId="0" applyFont="1" applyFill="1" applyBorder="1" applyAlignment="1">
      <alignment horizontal="center" vertical="center" wrapText="1"/>
    </xf>
    <xf numFmtId="0" fontId="11" fillId="0" borderId="0" xfId="0" applyFont="1" applyFill="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6" fillId="0" borderId="1" xfId="0" applyFont="1" applyFill="1" applyBorder="1" applyAlignment="1">
      <alignment/>
    </xf>
    <xf numFmtId="0" fontId="3" fillId="0" borderId="2" xfId="0" applyFont="1" applyFill="1" applyBorder="1" applyAlignment="1">
      <alignment/>
    </xf>
    <xf numFmtId="0" fontId="3" fillId="0" borderId="3" xfId="0" applyFont="1" applyFill="1" applyBorder="1" applyAlignment="1">
      <alignment horizontal="center" vertical="center" wrapText="1"/>
    </xf>
    <xf numFmtId="0" fontId="3" fillId="0" borderId="0" xfId="0" applyFont="1" applyFill="1" applyBorder="1" applyAlignment="1">
      <alignment/>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1" fillId="0" borderId="0" xfId="0" applyFont="1" applyFill="1" applyAlignment="1">
      <alignment/>
    </xf>
    <xf numFmtId="0" fontId="1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0" xfId="0" applyFont="1" applyFill="1" applyAlignment="1">
      <alignment/>
    </xf>
    <xf numFmtId="0" fontId="10"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0" fillId="0" borderId="0" xfId="0" applyAlignment="1">
      <alignment horizontal="center"/>
    </xf>
    <xf numFmtId="0" fontId="16"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ont="1" applyBorder="1" applyAlignment="1">
      <alignment horizontal="left" vertical="top" wrapText="1" indent="1"/>
    </xf>
    <xf numFmtId="0" fontId="21" fillId="0" borderId="0" xfId="0" applyFont="1" applyFill="1" applyAlignment="1">
      <alignment/>
    </xf>
    <xf numFmtId="0" fontId="0" fillId="0" borderId="0" xfId="0" applyFont="1" applyFill="1" applyAlignment="1">
      <alignment/>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0" xfId="0" applyFont="1" applyAlignment="1">
      <alignment/>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0" borderId="0" xfId="0" applyFont="1" applyAlignment="1">
      <alignment/>
    </xf>
    <xf numFmtId="0" fontId="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3" fillId="2" borderId="1" xfId="0" applyFont="1" applyFill="1" applyBorder="1" applyAlignment="1">
      <alignment/>
    </xf>
    <xf numFmtId="0" fontId="3" fillId="2" borderId="1" xfId="0" applyFont="1" applyFill="1" applyBorder="1" applyAlignment="1">
      <alignment horizontal="center" vertical="center" wrapText="1"/>
    </xf>
    <xf numFmtId="0" fontId="27" fillId="0" borderId="0" xfId="0" applyFont="1" applyFill="1" applyBorder="1" applyAlignment="1">
      <alignment horizontal="center" vertical="center" wrapText="1"/>
    </xf>
    <xf numFmtId="170" fontId="3" fillId="2" borderId="1" xfId="16" applyNumberFormat="1" applyFont="1" applyFill="1" applyBorder="1" applyAlignment="1">
      <alignment horizontal="center" vertical="center" wrapText="1"/>
    </xf>
    <xf numFmtId="170" fontId="3" fillId="2" borderId="1" xfId="16" applyNumberFormat="1" applyFont="1" applyFill="1" applyBorder="1" applyAlignment="1">
      <alignment horizontal="center" vertical="center"/>
    </xf>
    <xf numFmtId="0" fontId="22"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2" fontId="16" fillId="3" borderId="10" xfId="0" applyNumberFormat="1" applyFont="1" applyFill="1" applyBorder="1" applyAlignment="1">
      <alignment vertical="center" wrapText="1"/>
    </xf>
    <xf numFmtId="179" fontId="3" fillId="3" borderId="1" xfId="0" applyNumberFormat="1" applyFont="1" applyFill="1" applyBorder="1" applyAlignment="1">
      <alignment horizontal="center" vertical="center" wrapText="1"/>
    </xf>
    <xf numFmtId="170" fontId="6" fillId="3" borderId="1" xfId="16" applyNumberFormat="1" applyFont="1" applyFill="1" applyBorder="1" applyAlignment="1">
      <alignment horizontal="center" vertical="center"/>
    </xf>
    <xf numFmtId="179" fontId="3" fillId="3" borderId="1" xfId="0" applyNumberFormat="1" applyFont="1" applyFill="1" applyBorder="1" applyAlignment="1">
      <alignment horizontal="center" vertical="center"/>
    </xf>
    <xf numFmtId="170" fontId="3" fillId="3" borderId="1" xfId="16" applyNumberFormat="1" applyFont="1" applyFill="1" applyBorder="1" applyAlignment="1">
      <alignment horizontal="center" vertical="center"/>
    </xf>
    <xf numFmtId="0" fontId="0" fillId="0" borderId="0" xfId="0" applyBorder="1" applyAlignment="1">
      <alignment/>
    </xf>
    <xf numFmtId="0" fontId="22" fillId="2" borderId="7"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2" xfId="0" applyFont="1" applyFill="1" applyBorder="1" applyAlignment="1">
      <alignment horizontal="center" vertical="center" wrapText="1"/>
    </xf>
    <xf numFmtId="170" fontId="6" fillId="3" borderId="8" xfId="16" applyNumberFormat="1" applyFont="1" applyFill="1" applyBorder="1" applyAlignment="1" applyProtection="1">
      <alignment horizontal="center" vertical="center"/>
      <protection locked="0"/>
    </xf>
    <xf numFmtId="170" fontId="6" fillId="3" borderId="13" xfId="16" applyNumberFormat="1" applyFont="1" applyFill="1" applyBorder="1" applyAlignment="1" applyProtection="1">
      <alignment horizontal="center" vertical="center"/>
      <protection locked="0"/>
    </xf>
    <xf numFmtId="179" fontId="16" fillId="3"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8" fillId="0" borderId="0" xfId="0" applyFont="1" applyBorder="1" applyAlignment="1">
      <alignment horizontal="center"/>
    </xf>
    <xf numFmtId="0" fontId="29" fillId="0" borderId="0" xfId="0" applyFont="1" applyBorder="1" applyAlignment="1">
      <alignment horizontal="center" wrapText="1"/>
    </xf>
    <xf numFmtId="0" fontId="30" fillId="0" borderId="0" xfId="0" applyFont="1" applyBorder="1" applyAlignment="1">
      <alignment horizontal="center" wrapText="1"/>
    </xf>
    <xf numFmtId="0" fontId="0" fillId="0" borderId="0" xfId="0" applyBorder="1" applyAlignment="1">
      <alignment horizontal="center" wrapText="1"/>
    </xf>
    <xf numFmtId="0" fontId="33" fillId="0" borderId="0" xfId="0" applyFont="1" applyAlignment="1">
      <alignment horizontal="center"/>
    </xf>
    <xf numFmtId="0" fontId="0" fillId="0" borderId="0" xfId="0" applyBorder="1" applyAlignment="1">
      <alignment horizontal="center"/>
    </xf>
    <xf numFmtId="0" fontId="28" fillId="0" borderId="0" xfId="0" applyFont="1" applyBorder="1" applyAlignment="1">
      <alignment horizontal="center" wrapText="1"/>
    </xf>
    <xf numFmtId="0" fontId="33" fillId="0" borderId="0" xfId="0" applyFont="1" applyAlignment="1">
      <alignment horizontal="center" wrapText="1"/>
    </xf>
    <xf numFmtId="0" fontId="0" fillId="0" borderId="0" xfId="0" applyAlignment="1">
      <alignment horizontal="center" wrapText="1"/>
    </xf>
    <xf numFmtId="0" fontId="34" fillId="0" borderId="0" xfId="0" applyFont="1" applyBorder="1" applyAlignment="1">
      <alignment horizontal="center" wrapText="1"/>
    </xf>
    <xf numFmtId="0" fontId="9" fillId="0" borderId="0" xfId="0" applyFont="1" applyAlignment="1">
      <alignment horizontal="center"/>
    </xf>
    <xf numFmtId="0" fontId="12" fillId="0" borderId="0" xfId="0" applyFont="1" applyAlignment="1">
      <alignment/>
    </xf>
    <xf numFmtId="0" fontId="29" fillId="0" borderId="6"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Fill="1" applyBorder="1" applyAlignment="1">
      <alignment vertical="center" wrapText="1"/>
    </xf>
    <xf numFmtId="0" fontId="0" fillId="0" borderId="1" xfId="0" applyFont="1" applyBorder="1" applyAlignment="1">
      <alignment horizontal="center" vertical="center"/>
    </xf>
    <xf numFmtId="0" fontId="6" fillId="0" borderId="9" xfId="0" applyFont="1" applyFill="1" applyBorder="1" applyAlignment="1">
      <alignment vertical="center" wrapText="1"/>
    </xf>
    <xf numFmtId="0" fontId="0"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3" fillId="0" borderId="1" xfId="0" applyFont="1" applyFill="1" applyBorder="1" applyAlignment="1">
      <alignment vertical="center" wrapText="1"/>
    </xf>
    <xf numFmtId="0" fontId="16" fillId="2" borderId="1" xfId="0" applyFont="1" applyFill="1" applyBorder="1" applyAlignment="1">
      <alignment vertical="center" wrapText="1"/>
    </xf>
    <xf numFmtId="0" fontId="3" fillId="3" borderId="1" xfId="0" applyFont="1" applyFill="1" applyBorder="1" applyAlignment="1">
      <alignment/>
    </xf>
    <xf numFmtId="0" fontId="0" fillId="0" borderId="0" xfId="0" applyFont="1" applyFill="1" applyAlignment="1">
      <alignment horizontal="left"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0" fillId="0" borderId="0" xfId="0" applyFont="1" applyAlignment="1">
      <alignment horizontal="left" vertical="top" wrapText="1"/>
    </xf>
    <xf numFmtId="0" fontId="0" fillId="0" borderId="1" xfId="0" applyFont="1" applyFill="1" applyBorder="1" applyAlignment="1">
      <alignment horizontal="center" vertical="center" wrapText="1"/>
    </xf>
    <xf numFmtId="0" fontId="6" fillId="0" borderId="1" xfId="0" applyFont="1" applyBorder="1" applyAlignment="1">
      <alignment vertical="center" wrapText="1"/>
    </xf>
    <xf numFmtId="0" fontId="0" fillId="0" borderId="1" xfId="0" applyFill="1" applyBorder="1" applyAlignment="1">
      <alignment horizontal="center" vertical="center"/>
    </xf>
    <xf numFmtId="0" fontId="29" fillId="0" borderId="6"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0" fontId="35"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5" fillId="3" borderId="3" xfId="0" applyFont="1" applyFill="1" applyBorder="1" applyAlignment="1">
      <alignment horizontal="center" vertical="center" wrapText="1"/>
    </xf>
    <xf numFmtId="2" fontId="35" fillId="3" borderId="1"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29" fillId="0" borderId="0"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ont="1" applyFill="1" applyBorder="1" applyAlignment="1">
      <alignment horizontal="center" vertical="center" wrapText="1"/>
    </xf>
    <xf numFmtId="0" fontId="20" fillId="0" borderId="0" xfId="0" applyFont="1" applyFill="1" applyBorder="1" applyAlignment="1">
      <alignment/>
    </xf>
    <xf numFmtId="0" fontId="0" fillId="0" borderId="0" xfId="0" applyFill="1" applyBorder="1" applyAlignment="1">
      <alignment/>
    </xf>
    <xf numFmtId="0" fontId="23" fillId="0" borderId="6" xfId="0" applyFont="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0" xfId="0" applyFill="1" applyAlignment="1">
      <alignment vertical="center"/>
    </xf>
    <xf numFmtId="0" fontId="3" fillId="0" borderId="0" xfId="0" applyFont="1" applyFill="1" applyBorder="1" applyAlignment="1">
      <alignment horizontal="left" vertical="center" wrapText="1"/>
    </xf>
    <xf numFmtId="2" fontId="16" fillId="3" borderId="1" xfId="0" applyNumberFormat="1" applyFont="1" applyFill="1" applyBorder="1" applyAlignment="1">
      <alignment vertical="center" wrapText="1"/>
    </xf>
    <xf numFmtId="0" fontId="3" fillId="2" borderId="4" xfId="0" applyFont="1" applyFill="1" applyBorder="1" applyAlignment="1">
      <alignment horizontal="left" vertical="center" wrapText="1"/>
    </xf>
    <xf numFmtId="0" fontId="38" fillId="3" borderId="1" xfId="0" applyFont="1" applyFill="1" applyBorder="1" applyAlignment="1">
      <alignment horizontal="center" vertical="center" wrapText="1"/>
    </xf>
    <xf numFmtId="178" fontId="6" fillId="0" borderId="0" xfId="0" applyNumberFormat="1" applyFont="1" applyAlignment="1">
      <alignment/>
    </xf>
    <xf numFmtId="178" fontId="0" fillId="0" borderId="0" xfId="0" applyNumberFormat="1" applyAlignment="1">
      <alignment/>
    </xf>
    <xf numFmtId="0" fontId="16" fillId="3" borderId="1" xfId="0" applyFont="1" applyFill="1" applyBorder="1" applyAlignment="1">
      <alignment vertical="center" wrapText="1"/>
    </xf>
    <xf numFmtId="0" fontId="20" fillId="3" borderId="1" xfId="0" applyFont="1" applyFill="1" applyBorder="1" applyAlignment="1">
      <alignment/>
    </xf>
    <xf numFmtId="0" fontId="3" fillId="2" borderId="1" xfId="0" applyFont="1" applyFill="1" applyBorder="1" applyAlignment="1">
      <alignment horizontal="left" vertical="center" wrapText="1"/>
    </xf>
    <xf numFmtId="0" fontId="31" fillId="0" borderId="0" xfId="0" applyFont="1" applyAlignment="1">
      <alignment/>
    </xf>
    <xf numFmtId="0" fontId="30" fillId="3" borderId="1" xfId="0" applyFont="1" applyFill="1" applyBorder="1" applyAlignment="1">
      <alignment horizontal="center" vertical="center" wrapText="1"/>
    </xf>
    <xf numFmtId="179" fontId="16" fillId="3" borderId="1" xfId="0" applyNumberFormat="1" applyFont="1" applyFill="1" applyBorder="1" applyAlignment="1">
      <alignment horizontal="center" vertical="center" wrapText="1"/>
    </xf>
    <xf numFmtId="0" fontId="32" fillId="3" borderId="1" xfId="0" applyFont="1" applyFill="1" applyBorder="1" applyAlignment="1">
      <alignment horizontal="center" vertical="center" wrapText="1"/>
    </xf>
    <xf numFmtId="0" fontId="30" fillId="3" borderId="3" xfId="0" applyFont="1" applyFill="1" applyBorder="1" applyAlignment="1">
      <alignment horizontal="center" vertical="center" wrapText="1"/>
    </xf>
    <xf numFmtId="2" fontId="16" fillId="2" borderId="1" xfId="0" applyNumberFormat="1" applyFont="1" applyFill="1" applyBorder="1" applyAlignment="1">
      <alignment vertical="center" wrapText="1"/>
    </xf>
    <xf numFmtId="0" fontId="31" fillId="0" borderId="0" xfId="0" applyFont="1" applyFill="1" applyAlignment="1">
      <alignment/>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1" fillId="0" borderId="0" xfId="0" applyFont="1" applyFill="1" applyBorder="1" applyAlignment="1">
      <alignment horizontal="center" vertical="center"/>
    </xf>
    <xf numFmtId="170" fontId="6" fillId="0" borderId="0" xfId="16" applyNumberFormat="1" applyFont="1" applyFill="1" applyBorder="1" applyAlignment="1" applyProtection="1">
      <alignment horizontal="center" vertical="center"/>
      <protection locked="0"/>
    </xf>
    <xf numFmtId="0" fontId="22" fillId="0" borderId="0" xfId="0" applyFont="1" applyFill="1" applyBorder="1" applyAlignment="1">
      <alignment horizontal="center" vertical="center" wrapText="1"/>
    </xf>
    <xf numFmtId="170" fontId="11" fillId="0" borderId="0" xfId="16" applyNumberFormat="1" applyFont="1" applyFill="1" applyBorder="1" applyAlignment="1">
      <alignment horizontal="center" vertical="center"/>
    </xf>
    <xf numFmtId="0" fontId="6" fillId="0" borderId="0" xfId="0" applyFont="1" applyFill="1" applyBorder="1" applyAlignment="1">
      <alignment horizontal="left" vertical="center" wrapText="1"/>
    </xf>
    <xf numFmtId="2" fontId="3" fillId="0" borderId="0" xfId="0" applyNumberFormat="1"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4" xfId="0" applyFont="1" applyFill="1" applyBorder="1" applyAlignment="1">
      <alignment horizontal="center" vertical="center" wrapText="1"/>
    </xf>
    <xf numFmtId="2" fontId="3" fillId="3" borderId="17" xfId="0" applyNumberFormat="1" applyFont="1" applyFill="1" applyBorder="1" applyAlignment="1">
      <alignment horizontal="center" vertical="center" wrapText="1"/>
    </xf>
    <xf numFmtId="2" fontId="3" fillId="3" borderId="18" xfId="0" applyNumberFormat="1" applyFont="1" applyFill="1" applyBorder="1" applyAlignment="1">
      <alignment horizontal="center" vertical="center" wrapText="1"/>
    </xf>
    <xf numFmtId="2" fontId="3" fillId="3" borderId="19" xfId="0" applyNumberFormat="1" applyFont="1" applyFill="1" applyBorder="1" applyAlignment="1">
      <alignment horizontal="center" vertical="center" wrapText="1"/>
    </xf>
    <xf numFmtId="2" fontId="3" fillId="3" borderId="20"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41" fillId="0" borderId="0" xfId="0" applyFont="1" applyAlignment="1">
      <alignment horizontal="left" wrapText="1"/>
    </xf>
    <xf numFmtId="0" fontId="42" fillId="0" borderId="0" xfId="0" applyFont="1" applyAlignment="1">
      <alignment horizontal="left" wrapText="1"/>
    </xf>
    <xf numFmtId="0" fontId="43" fillId="0" borderId="0" xfId="0" applyFont="1" applyAlignment="1">
      <alignment horizontal="left"/>
    </xf>
    <xf numFmtId="0" fontId="29" fillId="0" borderId="0" xfId="0" applyFont="1" applyAlignment="1">
      <alignment horizontal="center" wrapText="1"/>
    </xf>
    <xf numFmtId="0" fontId="6" fillId="0" borderId="0" xfId="0" applyFont="1" applyAlignment="1">
      <alignment horizontal="center" wrapText="1"/>
    </xf>
    <xf numFmtId="0" fontId="45" fillId="0" borderId="0"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0" xfId="0" applyFont="1" applyFill="1" applyAlignment="1">
      <alignment/>
    </xf>
    <xf numFmtId="170" fontId="45" fillId="3" borderId="8" xfId="16" applyNumberFormat="1" applyFont="1" applyFill="1" applyBorder="1" applyAlignment="1" applyProtection="1">
      <alignment horizontal="center" vertical="center"/>
      <protection locked="0"/>
    </xf>
    <xf numFmtId="170" fontId="45" fillId="3" borderId="1" xfId="16" applyNumberFormat="1" applyFont="1" applyFill="1" applyBorder="1" applyAlignment="1" applyProtection="1">
      <alignment horizontal="center" vertical="center"/>
      <protection locked="0"/>
    </xf>
    <xf numFmtId="171" fontId="45" fillId="3" borderId="8" xfId="16" applyNumberFormat="1" applyFont="1" applyFill="1" applyBorder="1" applyAlignment="1" applyProtection="1">
      <alignment horizontal="center" vertical="center"/>
      <protection locked="0"/>
    </xf>
    <xf numFmtId="171" fontId="45" fillId="3" borderId="21" xfId="16" applyNumberFormat="1" applyFont="1" applyFill="1" applyBorder="1" applyAlignment="1" applyProtection="1">
      <alignment horizontal="center" vertical="center"/>
      <protection locked="0"/>
    </xf>
    <xf numFmtId="170" fontId="45" fillId="3" borderId="19" xfId="16" applyNumberFormat="1" applyFont="1" applyFill="1" applyBorder="1" applyAlignment="1" applyProtection="1">
      <alignment horizontal="center" vertical="center"/>
      <protection locked="0"/>
    </xf>
    <xf numFmtId="170" fontId="45" fillId="3" borderId="13" xfId="16" applyNumberFormat="1" applyFont="1" applyFill="1" applyBorder="1" applyAlignment="1" applyProtection="1">
      <alignment horizontal="center" vertical="center"/>
      <protection locked="0"/>
    </xf>
    <xf numFmtId="170" fontId="45" fillId="3" borderId="12" xfId="16" applyNumberFormat="1" applyFont="1" applyFill="1" applyBorder="1" applyAlignment="1" applyProtection="1">
      <alignment horizontal="center" vertical="center"/>
      <protection locked="0"/>
    </xf>
    <xf numFmtId="0" fontId="45" fillId="0" borderId="1" xfId="0" applyFont="1" applyFill="1" applyBorder="1" applyAlignment="1">
      <alignment horizontal="center" vertical="center"/>
    </xf>
    <xf numFmtId="0" fontId="44" fillId="0" borderId="0" xfId="0" applyFont="1" applyAlignment="1">
      <alignment/>
    </xf>
    <xf numFmtId="0" fontId="44" fillId="0" borderId="0"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1" xfId="0" applyNumberFormat="1"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12" xfId="0" applyNumberFormat="1" applyFont="1" applyFill="1" applyBorder="1" applyAlignment="1">
      <alignment horizontal="center" vertical="center" wrapText="1"/>
    </xf>
    <xf numFmtId="0" fontId="3" fillId="0" borderId="22" xfId="0" applyFont="1" applyFill="1" applyBorder="1" applyAlignment="1">
      <alignment horizontal="left" vertical="center" wrapText="1"/>
    </xf>
    <xf numFmtId="0" fontId="11" fillId="0" borderId="22"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16" fillId="0" borderId="0" xfId="0" applyFont="1" applyBorder="1" applyAlignment="1">
      <alignment/>
    </xf>
    <xf numFmtId="0" fontId="45" fillId="0" borderId="7"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45" fillId="2" borderId="13" xfId="0" applyFont="1" applyFill="1" applyBorder="1" applyAlignment="1">
      <alignment horizontal="center" vertical="center" wrapText="1"/>
    </xf>
    <xf numFmtId="171" fontId="45" fillId="3" borderId="13" xfId="16" applyNumberFormat="1" applyFont="1" applyFill="1" applyBorder="1" applyAlignment="1" applyProtection="1">
      <alignment horizontal="center" vertical="center"/>
      <protection locked="0"/>
    </xf>
    <xf numFmtId="170" fontId="45" fillId="3" borderId="20" xfId="16" applyNumberFormat="1" applyFont="1" applyFill="1" applyBorder="1" applyAlignment="1" applyProtection="1">
      <alignment horizontal="center" vertical="center"/>
      <protection locked="0"/>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1" fillId="0" borderId="0" xfId="0" applyFont="1" applyAlignment="1">
      <alignment/>
    </xf>
    <xf numFmtId="0" fontId="3" fillId="0" borderId="23" xfId="0" applyFont="1" applyFill="1" applyBorder="1" applyAlignment="1">
      <alignment vertical="center" wrapText="1"/>
    </xf>
    <xf numFmtId="0" fontId="16" fillId="0" borderId="23" xfId="0" applyFont="1" applyFill="1" applyBorder="1" applyAlignment="1">
      <alignment horizontal="left" vertical="center" wrapText="1"/>
    </xf>
    <xf numFmtId="0" fontId="16" fillId="0" borderId="0" xfId="0" applyFont="1" applyFill="1" applyBorder="1" applyAlignment="1">
      <alignment horizontal="left" vertical="center" wrapText="1"/>
    </xf>
    <xf numFmtId="170" fontId="6" fillId="2" borderId="1" xfId="16" applyNumberFormat="1" applyFont="1" applyFill="1" applyBorder="1" applyAlignment="1" applyProtection="1">
      <alignment horizontal="center" vertical="center"/>
      <protection locked="0"/>
    </xf>
    <xf numFmtId="0" fontId="3" fillId="0" borderId="24"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2" fillId="2" borderId="7" xfId="0" applyNumberFormat="1" applyFont="1" applyFill="1" applyBorder="1" applyAlignment="1">
      <alignment horizontal="center" vertical="center" wrapText="1"/>
    </xf>
    <xf numFmtId="171" fontId="6" fillId="2" borderId="1" xfId="16" applyNumberFormat="1" applyFont="1" applyFill="1" applyBorder="1" applyAlignment="1" applyProtection="1">
      <alignment horizontal="center" vertical="center"/>
      <protection locked="0"/>
    </xf>
    <xf numFmtId="0" fontId="22" fillId="2" borderId="11" xfId="0" applyNumberFormat="1" applyFont="1" applyFill="1" applyBorder="1" applyAlignment="1">
      <alignment horizontal="center" vertical="center" wrapText="1"/>
    </xf>
    <xf numFmtId="170" fontId="6" fillId="2" borderId="12" xfId="16" applyNumberFormat="1" applyFont="1" applyFill="1" applyBorder="1" applyAlignment="1" applyProtection="1">
      <alignment horizontal="center" vertical="center"/>
      <protection locked="0"/>
    </xf>
    <xf numFmtId="171" fontId="6" fillId="2" borderId="12" xfId="16" applyNumberFormat="1" applyFont="1" applyFill="1" applyBorder="1" applyAlignment="1" applyProtection="1">
      <alignment horizontal="center" vertical="center"/>
      <protection locked="0"/>
    </xf>
    <xf numFmtId="0" fontId="3" fillId="0" borderId="23"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Fill="1" applyAlignment="1">
      <alignment/>
    </xf>
    <xf numFmtId="0" fontId="45" fillId="0" borderId="1" xfId="0" applyFont="1" applyBorder="1" applyAlignment="1">
      <alignment horizontal="center" vertical="center"/>
    </xf>
    <xf numFmtId="0" fontId="45" fillId="0" borderId="1" xfId="0" applyFont="1" applyBorder="1" applyAlignment="1">
      <alignment horizontal="center"/>
    </xf>
    <xf numFmtId="0" fontId="44" fillId="0" borderId="0" xfId="0" applyFont="1" applyFill="1" applyAlignment="1">
      <alignment vertical="center" wrapText="1"/>
    </xf>
    <xf numFmtId="0" fontId="0" fillId="0" borderId="0" xfId="0" applyFill="1" applyAlignment="1">
      <alignment/>
    </xf>
    <xf numFmtId="0" fontId="11" fillId="0" borderId="0" xfId="0" applyFont="1" applyFill="1" applyAlignment="1">
      <alignment vertical="center" wrapText="1"/>
    </xf>
    <xf numFmtId="0" fontId="0" fillId="0" borderId="0" xfId="0" applyFill="1" applyAlignment="1">
      <alignment vertical="center" wrapText="1"/>
    </xf>
    <xf numFmtId="0" fontId="6" fillId="0" borderId="2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5" fillId="0" borderId="4" xfId="0" applyFont="1" applyFill="1" applyBorder="1" applyAlignment="1">
      <alignment vertical="center" wrapText="1"/>
    </xf>
    <xf numFmtId="0" fontId="45" fillId="0" borderId="1" xfId="0" applyFont="1" applyFill="1" applyBorder="1" applyAlignment="1">
      <alignment vertical="center" wrapText="1"/>
    </xf>
    <xf numFmtId="0" fontId="45" fillId="3" borderId="1" xfId="0" applyFont="1" applyFill="1" applyBorder="1" applyAlignment="1">
      <alignment horizontal="center" vertical="center"/>
    </xf>
    <xf numFmtId="170" fontId="45" fillId="3" borderId="1" xfId="0" applyNumberFormat="1" applyFont="1" applyFill="1" applyBorder="1" applyAlignment="1">
      <alignment horizontal="center" vertical="center"/>
    </xf>
    <xf numFmtId="0" fontId="11" fillId="0" borderId="23"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45" fillId="2" borderId="5"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16" fillId="0" borderId="22" xfId="0" applyFont="1" applyFill="1" applyBorder="1" applyAlignment="1">
      <alignment horizontal="left" vertical="center" wrapText="1"/>
    </xf>
    <xf numFmtId="0" fontId="3" fillId="0" borderId="8" xfId="0"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171" fontId="6" fillId="0" borderId="0" xfId="16" applyNumberFormat="1" applyFont="1" applyFill="1" applyBorder="1" applyAlignment="1" applyProtection="1">
      <alignment horizontal="center" vertical="center"/>
      <protection locked="0"/>
    </xf>
    <xf numFmtId="0" fontId="3" fillId="0" borderId="27"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0" fontId="3" fillId="2" borderId="7" xfId="16" applyNumberFormat="1"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170" fontId="3" fillId="2" borderId="11" xfId="16" applyNumberFormat="1" applyFont="1" applyFill="1" applyBorder="1" applyAlignment="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22" fillId="3" borderId="2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3" borderId="30" xfId="0" applyFont="1" applyFill="1" applyBorder="1" applyAlignment="1">
      <alignment horizontal="center" vertical="center" wrapText="1"/>
    </xf>
    <xf numFmtId="0" fontId="0" fillId="0" borderId="29" xfId="0" applyBorder="1" applyAlignment="1">
      <alignment/>
    </xf>
    <xf numFmtId="170" fontId="3" fillId="3" borderId="1" xfId="16" applyNumberFormat="1" applyFont="1" applyFill="1" applyBorder="1" applyAlignment="1">
      <alignment horizontal="left" vertical="center" wrapText="1"/>
    </xf>
    <xf numFmtId="0" fontId="22"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0" fillId="0" borderId="0" xfId="0" applyAlignment="1">
      <alignment/>
    </xf>
    <xf numFmtId="0" fontId="16" fillId="0" borderId="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 fillId="0" borderId="0" xfId="0" applyFont="1" applyFill="1" applyAlignment="1">
      <alignment horizontal="left"/>
    </xf>
    <xf numFmtId="0" fontId="3" fillId="0" borderId="4" xfId="0" applyFont="1" applyFill="1" applyBorder="1" applyAlignment="1">
      <alignment horizontal="left" vertical="center"/>
    </xf>
    <xf numFmtId="0" fontId="3" fillId="0" borderId="10" xfId="0" applyFont="1" applyBorder="1" applyAlignment="1">
      <alignment horizontal="center" vertical="center" wrapText="1"/>
    </xf>
    <xf numFmtId="0" fontId="31" fillId="0" borderId="22" xfId="0" applyFont="1" applyBorder="1" applyAlignment="1">
      <alignment vertical="center" wrapText="1"/>
    </xf>
    <xf numFmtId="0" fontId="31" fillId="0" borderId="0" xfId="0" applyFont="1" applyAlignment="1">
      <alignment vertical="center" wrapText="1"/>
    </xf>
    <xf numFmtId="0" fontId="6" fillId="0" borderId="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Border="1" applyAlignment="1">
      <alignment horizontal="left" vertical="center" wrapText="1"/>
    </xf>
    <xf numFmtId="0" fontId="1" fillId="0" borderId="0" xfId="0" applyFont="1" applyFill="1" applyAlignment="1">
      <alignment/>
    </xf>
    <xf numFmtId="0" fontId="20" fillId="0" borderId="0" xfId="0" applyFont="1" applyAlignment="1">
      <alignment/>
    </xf>
    <xf numFmtId="0" fontId="3" fillId="0" borderId="4" xfId="0" applyFont="1" applyBorder="1" applyAlignment="1">
      <alignment horizontal="center" vertical="center" wrapText="1"/>
    </xf>
    <xf numFmtId="0" fontId="3" fillId="0" borderId="32"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0" xfId="0" applyFont="1" applyBorder="1" applyAlignment="1">
      <alignment horizontal="left" vertical="center" wrapText="1"/>
    </xf>
    <xf numFmtId="0" fontId="3" fillId="0" borderId="10"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6" xfId="0" applyBorder="1" applyAlignment="1">
      <alignment horizontal="center" vertical="center" wrapText="1"/>
    </xf>
    <xf numFmtId="0" fontId="3" fillId="0" borderId="1"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4" fillId="0" borderId="0" xfId="0" applyFont="1" applyFill="1" applyBorder="1" applyAlignment="1">
      <alignment/>
    </xf>
    <xf numFmtId="0" fontId="44" fillId="0" borderId="0" xfId="0" applyFont="1" applyFill="1" applyBorder="1" applyAlignment="1">
      <alignment horizontal="left" vertical="center"/>
    </xf>
    <xf numFmtId="0" fontId="1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6" fillId="6" borderId="4" xfId="0" applyFont="1" applyFill="1" applyBorder="1" applyAlignment="1">
      <alignment horizontal="left" vertical="center"/>
    </xf>
    <xf numFmtId="0" fontId="16" fillId="6" borderId="14" xfId="0" applyFont="1" applyFill="1" applyBorder="1" applyAlignment="1">
      <alignment horizontal="left" vertical="center"/>
    </xf>
    <xf numFmtId="0" fontId="16" fillId="6" borderId="10"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23" xfId="0" applyFont="1" applyFill="1" applyBorder="1" applyAlignment="1">
      <alignment/>
    </xf>
    <xf numFmtId="0" fontId="6" fillId="0" borderId="1" xfId="0" applyFont="1" applyFill="1" applyBorder="1" applyAlignment="1">
      <alignment horizontal="center" vertical="center" wrapText="1"/>
    </xf>
    <xf numFmtId="0" fontId="0" fillId="0" borderId="0" xfId="0" applyFont="1" applyFill="1" applyBorder="1" applyAlignment="1">
      <alignment horizontal="left" vertical="center"/>
    </xf>
    <xf numFmtId="0" fontId="3" fillId="0" borderId="3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0" xfId="0" applyFont="1" applyAlignment="1">
      <alignment/>
    </xf>
    <xf numFmtId="0" fontId="3" fillId="0" borderId="3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6" borderId="39"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6" borderId="26" xfId="0" applyFont="1" applyFill="1" applyBorder="1" applyAlignment="1">
      <alignment horizontal="left" vertical="center" wrapText="1"/>
    </xf>
    <xf numFmtId="0" fontId="3" fillId="6" borderId="18" xfId="0" applyFont="1" applyFill="1" applyBorder="1" applyAlignment="1">
      <alignment horizontal="left" vertical="center" wrapText="1"/>
    </xf>
    <xf numFmtId="0" fontId="45" fillId="0" borderId="41"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52" fillId="0" borderId="0" xfId="0" applyFont="1" applyAlignment="1">
      <alignment horizontal="justify" vertical="center" wrapText="1"/>
    </xf>
    <xf numFmtId="0" fontId="0" fillId="0" borderId="0" xfId="0" applyAlignment="1">
      <alignment horizontal="justify" vertical="center"/>
    </xf>
    <xf numFmtId="0" fontId="0" fillId="0" borderId="0" xfId="0" applyAlignment="1">
      <alignment vertical="center" wrapText="1"/>
    </xf>
    <xf numFmtId="0" fontId="6" fillId="0" borderId="1" xfId="0" applyFont="1" applyFill="1" applyBorder="1" applyAlignment="1">
      <alignment horizontal="left" vertical="center" wrapText="1"/>
    </xf>
    <xf numFmtId="0" fontId="18" fillId="0" borderId="36"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8" fillId="0" borderId="37"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8" fillId="0" borderId="0" xfId="0" applyFont="1" applyAlignment="1">
      <alignment/>
    </xf>
    <xf numFmtId="0" fontId="18" fillId="0" borderId="4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0" fillId="0" borderId="0" xfId="0" applyFont="1" applyFill="1" applyAlignment="1">
      <alignment/>
    </xf>
    <xf numFmtId="0" fontId="6" fillId="0" borderId="4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23" xfId="0" applyFont="1" applyFill="1" applyBorder="1" applyAlignment="1">
      <alignment/>
    </xf>
    <xf numFmtId="0" fontId="0" fillId="0" borderId="0" xfId="0" applyFont="1" applyFill="1" applyAlignment="1">
      <alignment horizontal="left" wrapText="1"/>
    </xf>
    <xf numFmtId="0" fontId="3" fillId="0" borderId="14" xfId="0" applyFont="1" applyBorder="1" applyAlignment="1">
      <alignment horizontal="center" vertical="center" wrapText="1"/>
    </xf>
    <xf numFmtId="0" fontId="16" fillId="0" borderId="2" xfId="0" applyFont="1" applyBorder="1" applyAlignment="1">
      <alignment/>
    </xf>
    <xf numFmtId="0" fontId="0" fillId="0" borderId="2" xfId="0" applyBorder="1" applyAlignment="1">
      <alignment/>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1" xfId="0" applyFont="1" applyFill="1" applyBorder="1" applyAlignment="1">
      <alignment horizontal="left" vertical="center" wrapText="1"/>
    </xf>
    <xf numFmtId="0" fontId="0" fillId="0" borderId="23"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0" xfId="0" applyFont="1" applyFill="1" applyBorder="1" applyAlignment="1">
      <alignment/>
    </xf>
    <xf numFmtId="0" fontId="3" fillId="0" borderId="0" xfId="0" applyFont="1" applyFill="1" applyBorder="1" applyAlignment="1">
      <alignment horizontal="center"/>
    </xf>
    <xf numFmtId="0" fontId="0" fillId="0" borderId="0" xfId="0" applyFont="1" applyAlignment="1">
      <alignment wrapText="1"/>
    </xf>
    <xf numFmtId="0" fontId="0" fillId="0" borderId="29" xfId="0" applyFont="1" applyBorder="1" applyAlignment="1">
      <alignment/>
    </xf>
    <xf numFmtId="0" fontId="0" fillId="0" borderId="0" xfId="0" applyFont="1" applyFill="1" applyAlignment="1">
      <alignment vertical="center" wrapText="1"/>
    </xf>
    <xf numFmtId="0" fontId="45" fillId="3" borderId="4" xfId="0" applyFont="1" applyFill="1" applyBorder="1" applyAlignment="1">
      <alignment horizontal="center" vertical="center" wrapText="1"/>
    </xf>
    <xf numFmtId="0" fontId="44" fillId="3" borderId="10" xfId="0" applyFont="1" applyFill="1" applyBorder="1" applyAlignment="1">
      <alignment/>
    </xf>
    <xf numFmtId="0" fontId="45" fillId="0"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6" fillId="0" borderId="0" xfId="0" applyFont="1" applyFill="1" applyBorder="1" applyAlignment="1">
      <alignment horizontal="center" vertical="center" wrapText="1"/>
    </xf>
    <xf numFmtId="0" fontId="46" fillId="6" borderId="41" xfId="0" applyFont="1" applyFill="1" applyBorder="1" applyAlignment="1">
      <alignment horizontal="center" vertical="center" wrapText="1"/>
    </xf>
    <xf numFmtId="0" fontId="44" fillId="0" borderId="25" xfId="0" applyFont="1" applyBorder="1" applyAlignment="1">
      <alignment horizontal="center" vertical="center" wrapText="1"/>
    </xf>
    <xf numFmtId="0" fontId="44" fillId="0" borderId="24" xfId="0" applyFont="1" applyBorder="1" applyAlignment="1">
      <alignment horizontal="center" vertical="center" wrapText="1"/>
    </xf>
    <xf numFmtId="0" fontId="46" fillId="0" borderId="41" xfId="0" applyFont="1" applyFill="1" applyBorder="1" applyAlignment="1">
      <alignment horizontal="center" vertical="center" wrapText="1"/>
    </xf>
    <xf numFmtId="0" fontId="45" fillId="6" borderId="47" xfId="0" applyFont="1" applyFill="1" applyBorder="1" applyAlignment="1">
      <alignment horizontal="center" vertical="center" wrapText="1"/>
    </xf>
    <xf numFmtId="0" fontId="44" fillId="0" borderId="19" xfId="0" applyFont="1" applyBorder="1" applyAlignment="1">
      <alignment horizontal="center" vertical="center" wrapText="1"/>
    </xf>
    <xf numFmtId="0" fontId="0" fillId="0" borderId="1" xfId="0" applyBorder="1" applyAlignment="1">
      <alignment horizontal="center" vertical="center" wrapText="1"/>
    </xf>
    <xf numFmtId="0" fontId="3" fillId="3" borderId="30" xfId="0" applyFont="1" applyFill="1" applyBorder="1" applyAlignment="1">
      <alignment horizontal="left" vertical="center" wrapText="1"/>
    </xf>
    <xf numFmtId="0" fontId="11" fillId="0" borderId="32" xfId="0" applyFont="1" applyBorder="1" applyAlignment="1">
      <alignment horizontal="left" vertical="center" wrapText="1"/>
    </xf>
    <xf numFmtId="0" fontId="3" fillId="3" borderId="15" xfId="0" applyFont="1" applyFill="1" applyBorder="1" applyAlignment="1">
      <alignment horizontal="left" vertical="center" wrapText="1"/>
    </xf>
    <xf numFmtId="0" fontId="11" fillId="0" borderId="3" xfId="0" applyFont="1" applyBorder="1" applyAlignment="1">
      <alignment horizontal="left" vertical="center" wrapText="1"/>
    </xf>
    <xf numFmtId="0" fontId="45"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9" xfId="0" applyFont="1" applyFill="1" applyBorder="1" applyAlignment="1">
      <alignment vertical="center" wrapText="1"/>
    </xf>
    <xf numFmtId="0" fontId="6" fillId="0" borderId="6" xfId="0" applyFont="1" applyFill="1" applyBorder="1" applyAlignment="1">
      <alignment vertical="center" wrapText="1"/>
    </xf>
    <xf numFmtId="0" fontId="3" fillId="5" borderId="1" xfId="0" applyFont="1" applyFill="1" applyBorder="1" applyAlignment="1">
      <alignment vertical="top" wrapText="1"/>
    </xf>
    <xf numFmtId="0" fontId="20" fillId="0" borderId="1" xfId="0" applyFont="1" applyFill="1" applyBorder="1" applyAlignment="1">
      <alignment/>
    </xf>
    <xf numFmtId="0" fontId="0" fillId="0" borderId="1" xfId="0" applyBorder="1" applyAlignment="1">
      <alignment/>
    </xf>
    <xf numFmtId="0" fontId="8" fillId="0" borderId="0" xfId="0" applyFont="1" applyFill="1" applyAlignment="1">
      <alignment/>
    </xf>
    <xf numFmtId="0" fontId="6" fillId="0" borderId="9" xfId="0" applyFont="1" applyFill="1" applyBorder="1" applyAlignment="1">
      <alignment horizontal="left" vertical="center" wrapText="1"/>
    </xf>
    <xf numFmtId="0" fontId="6" fillId="0" borderId="6" xfId="0" applyFont="1" applyFill="1" applyBorder="1" applyAlignment="1">
      <alignment horizontal="left" vertical="center" wrapText="1"/>
    </xf>
  </cellXfs>
  <cellStyles count="7">
    <cellStyle name="Normal" xfId="0"/>
    <cellStyle name="Hyperlink"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1019175</xdr:colOff>
      <xdr:row>1</xdr:row>
      <xdr:rowOff>0</xdr:rowOff>
    </xdr:from>
    <xdr:to>
      <xdr:col>9</xdr:col>
      <xdr:colOff>19050</xdr:colOff>
      <xdr:row>3</xdr:row>
      <xdr:rowOff>361950</xdr:rowOff>
    </xdr:to>
    <xdr:pic>
      <xdr:nvPicPr>
        <xdr:cNvPr id="1" name="Picture 1"/>
        <xdr:cNvPicPr preferRelativeResize="1">
          <a:picLocks noChangeAspect="1"/>
        </xdr:cNvPicPr>
      </xdr:nvPicPr>
      <xdr:blipFill>
        <a:blip r:embed="rId1"/>
        <a:srcRect l="2513" t="13197" r="52621" b="47590"/>
        <a:stretch>
          <a:fillRect/>
        </a:stretch>
      </xdr:blipFill>
      <xdr:spPr>
        <a:xfrm>
          <a:off x="7496175" y="161925"/>
          <a:ext cx="2695575" cy="885825"/>
        </a:xfrm>
        <a:prstGeom prst="rect">
          <a:avLst/>
        </a:prstGeom>
        <a:gradFill rotWithShape="1">
          <a:gsLst>
            <a:gs pos="0">
              <a:srgbClr val="00694D"/>
            </a:gs>
            <a:gs pos="100000">
              <a:srgbClr val="00E4A8"/>
            </a:gs>
          </a:gsLst>
          <a:lin ang="2700000" scaled="1"/>
        </a:gra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0</xdr:row>
      <xdr:rowOff>66675</xdr:rowOff>
    </xdr:from>
    <xdr:to>
      <xdr:col>5</xdr:col>
      <xdr:colOff>314325</xdr:colOff>
      <xdr:row>3</xdr:row>
      <xdr:rowOff>76200</xdr:rowOff>
    </xdr:to>
    <xdr:pic>
      <xdr:nvPicPr>
        <xdr:cNvPr id="1" name="Picture 1"/>
        <xdr:cNvPicPr preferRelativeResize="1">
          <a:picLocks noChangeAspect="1"/>
        </xdr:cNvPicPr>
      </xdr:nvPicPr>
      <xdr:blipFill>
        <a:blip r:embed="rId1"/>
        <a:srcRect l="2513" t="13197" r="52621" b="47590"/>
        <a:stretch>
          <a:fillRect/>
        </a:stretch>
      </xdr:blipFill>
      <xdr:spPr>
        <a:xfrm>
          <a:off x="6010275" y="66675"/>
          <a:ext cx="1981200" cy="762000"/>
        </a:xfrm>
        <a:prstGeom prst="rect">
          <a:avLst/>
        </a:prstGeom>
        <a:gradFill rotWithShape="1">
          <a:gsLst>
            <a:gs pos="0">
              <a:srgbClr val="00694D"/>
            </a:gs>
            <a:gs pos="100000">
              <a:srgbClr val="00E4A8"/>
            </a:gs>
          </a:gsLst>
          <a:lin ang="2700000" scaled="1"/>
        </a:gra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1019175</xdr:colOff>
      <xdr:row>1</xdr:row>
      <xdr:rowOff>0</xdr:rowOff>
    </xdr:from>
    <xdr:to>
      <xdr:col>9</xdr:col>
      <xdr:colOff>9525</xdr:colOff>
      <xdr:row>5</xdr:row>
      <xdr:rowOff>28575</xdr:rowOff>
    </xdr:to>
    <xdr:pic>
      <xdr:nvPicPr>
        <xdr:cNvPr id="1" name="Picture 1"/>
        <xdr:cNvPicPr preferRelativeResize="1">
          <a:picLocks noChangeAspect="1"/>
        </xdr:cNvPicPr>
      </xdr:nvPicPr>
      <xdr:blipFill>
        <a:blip r:embed="rId1"/>
        <a:srcRect l="2513" t="13197" r="52621" b="47590"/>
        <a:stretch>
          <a:fillRect/>
        </a:stretch>
      </xdr:blipFill>
      <xdr:spPr>
        <a:xfrm>
          <a:off x="7810500" y="161925"/>
          <a:ext cx="2695575" cy="885825"/>
        </a:xfrm>
        <a:prstGeom prst="rect">
          <a:avLst/>
        </a:prstGeom>
        <a:gradFill rotWithShape="1">
          <a:gsLst>
            <a:gs pos="0">
              <a:srgbClr val="00694D"/>
            </a:gs>
            <a:gs pos="100000">
              <a:srgbClr val="00E4A8"/>
            </a:gs>
          </a:gsLst>
          <a:lin ang="2700000" scaled="1"/>
        </a:gra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1123950</xdr:colOff>
      <xdr:row>1</xdr:row>
      <xdr:rowOff>19050</xdr:rowOff>
    </xdr:from>
    <xdr:to>
      <xdr:col>8</xdr:col>
      <xdr:colOff>1466850</xdr:colOff>
      <xdr:row>5</xdr:row>
      <xdr:rowOff>47625</xdr:rowOff>
    </xdr:to>
    <xdr:pic>
      <xdr:nvPicPr>
        <xdr:cNvPr id="1" name="Picture 1"/>
        <xdr:cNvPicPr preferRelativeResize="1">
          <a:picLocks noChangeAspect="1"/>
        </xdr:cNvPicPr>
      </xdr:nvPicPr>
      <xdr:blipFill>
        <a:blip r:embed="rId1"/>
        <a:srcRect l="2513" t="13197" r="52621" b="47590"/>
        <a:stretch>
          <a:fillRect/>
        </a:stretch>
      </xdr:blipFill>
      <xdr:spPr>
        <a:xfrm>
          <a:off x="10001250" y="180975"/>
          <a:ext cx="2695575" cy="885825"/>
        </a:xfrm>
        <a:prstGeom prst="rect">
          <a:avLst/>
        </a:prstGeom>
        <a:gradFill rotWithShape="1">
          <a:gsLst>
            <a:gs pos="0">
              <a:srgbClr val="00694D"/>
            </a:gs>
            <a:gs pos="100000">
              <a:srgbClr val="00E4A8"/>
            </a:gs>
          </a:gsLst>
          <a:lin ang="2700000" scaled="1"/>
        </a:gra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895350</xdr:colOff>
      <xdr:row>1</xdr:row>
      <xdr:rowOff>19050</xdr:rowOff>
    </xdr:from>
    <xdr:to>
      <xdr:col>17</xdr:col>
      <xdr:colOff>695325</xdr:colOff>
      <xdr:row>5</xdr:row>
      <xdr:rowOff>47625</xdr:rowOff>
    </xdr:to>
    <xdr:pic>
      <xdr:nvPicPr>
        <xdr:cNvPr id="1" name="Picture 1"/>
        <xdr:cNvPicPr preferRelativeResize="1">
          <a:picLocks noChangeAspect="1"/>
        </xdr:cNvPicPr>
      </xdr:nvPicPr>
      <xdr:blipFill>
        <a:blip r:embed="rId1"/>
        <a:srcRect l="2513" t="13197" r="52621" b="47590"/>
        <a:stretch>
          <a:fillRect/>
        </a:stretch>
      </xdr:blipFill>
      <xdr:spPr>
        <a:xfrm>
          <a:off x="17173575" y="180975"/>
          <a:ext cx="2695575" cy="885825"/>
        </a:xfrm>
        <a:prstGeom prst="rect">
          <a:avLst/>
        </a:prstGeom>
        <a:gradFill rotWithShape="1">
          <a:gsLst>
            <a:gs pos="0">
              <a:srgbClr val="00694D"/>
            </a:gs>
            <a:gs pos="100000">
              <a:srgbClr val="00E4A8"/>
            </a:gs>
          </a:gsLst>
          <a:lin ang="2700000" scaled="1"/>
        </a:gra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323850</xdr:colOff>
      <xdr:row>0</xdr:row>
      <xdr:rowOff>38100</xdr:rowOff>
    </xdr:from>
    <xdr:to>
      <xdr:col>19</xdr:col>
      <xdr:colOff>1219200</xdr:colOff>
      <xdr:row>4</xdr:row>
      <xdr:rowOff>19050</xdr:rowOff>
    </xdr:to>
    <xdr:pic>
      <xdr:nvPicPr>
        <xdr:cNvPr id="1" name="Picture 1"/>
        <xdr:cNvPicPr preferRelativeResize="1">
          <a:picLocks noChangeAspect="1"/>
        </xdr:cNvPicPr>
      </xdr:nvPicPr>
      <xdr:blipFill>
        <a:blip r:embed="rId1"/>
        <a:srcRect l="2513" t="13197" r="52621" b="47590"/>
        <a:stretch>
          <a:fillRect/>
        </a:stretch>
      </xdr:blipFill>
      <xdr:spPr>
        <a:xfrm>
          <a:off x="15468600" y="38100"/>
          <a:ext cx="2695575" cy="885825"/>
        </a:xfrm>
        <a:prstGeom prst="rect">
          <a:avLst/>
        </a:prstGeom>
        <a:gradFill rotWithShape="1">
          <a:gsLst>
            <a:gs pos="0">
              <a:srgbClr val="00694D"/>
            </a:gs>
            <a:gs pos="100000">
              <a:srgbClr val="00E4A8"/>
            </a:gs>
          </a:gsLst>
          <a:lin ang="2700000" scaled="1"/>
        </a:gra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xdr:row>
      <xdr:rowOff>19050</xdr:rowOff>
    </xdr:from>
    <xdr:to>
      <xdr:col>7</xdr:col>
      <xdr:colOff>1095375</xdr:colOff>
      <xdr:row>5</xdr:row>
      <xdr:rowOff>76200</xdr:rowOff>
    </xdr:to>
    <xdr:pic>
      <xdr:nvPicPr>
        <xdr:cNvPr id="1" name="Picture 1"/>
        <xdr:cNvPicPr preferRelativeResize="1">
          <a:picLocks noChangeAspect="1"/>
        </xdr:cNvPicPr>
      </xdr:nvPicPr>
      <xdr:blipFill>
        <a:blip r:embed="rId1"/>
        <a:srcRect l="2513" t="13197" r="52621" b="47590"/>
        <a:stretch>
          <a:fillRect/>
        </a:stretch>
      </xdr:blipFill>
      <xdr:spPr>
        <a:xfrm>
          <a:off x="7296150" y="180975"/>
          <a:ext cx="2695575" cy="885825"/>
        </a:xfrm>
        <a:prstGeom prst="rect">
          <a:avLst/>
        </a:prstGeom>
        <a:gradFill rotWithShape="1">
          <a:gsLst>
            <a:gs pos="0">
              <a:srgbClr val="00694D"/>
            </a:gs>
            <a:gs pos="100000">
              <a:srgbClr val="00E4A8"/>
            </a:gs>
          </a:gsLst>
          <a:lin ang="2700000" scaled="1"/>
        </a:gra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1</xdr:row>
      <xdr:rowOff>19050</xdr:rowOff>
    </xdr:from>
    <xdr:to>
      <xdr:col>8</xdr:col>
      <xdr:colOff>590550</xdr:colOff>
      <xdr:row>5</xdr:row>
      <xdr:rowOff>76200</xdr:rowOff>
    </xdr:to>
    <xdr:pic>
      <xdr:nvPicPr>
        <xdr:cNvPr id="1" name="Picture 1"/>
        <xdr:cNvPicPr preferRelativeResize="1">
          <a:picLocks noChangeAspect="1"/>
        </xdr:cNvPicPr>
      </xdr:nvPicPr>
      <xdr:blipFill>
        <a:blip r:embed="rId1"/>
        <a:srcRect l="2513" t="13197" r="52621" b="47590"/>
        <a:stretch>
          <a:fillRect/>
        </a:stretch>
      </xdr:blipFill>
      <xdr:spPr>
        <a:xfrm>
          <a:off x="7867650" y="180975"/>
          <a:ext cx="2695575" cy="885825"/>
        </a:xfrm>
        <a:prstGeom prst="rect">
          <a:avLst/>
        </a:prstGeom>
        <a:gradFill rotWithShape="1">
          <a:gsLst>
            <a:gs pos="0">
              <a:srgbClr val="00694D"/>
            </a:gs>
            <a:gs pos="100000">
              <a:srgbClr val="00E4A8"/>
            </a:gs>
          </a:gsLst>
          <a:lin ang="2700000" scaled="1"/>
        </a:gra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333375</xdr:colOff>
      <xdr:row>0</xdr:row>
      <xdr:rowOff>28575</xdr:rowOff>
    </xdr:from>
    <xdr:to>
      <xdr:col>28</xdr:col>
      <xdr:colOff>1095375</xdr:colOff>
      <xdr:row>3</xdr:row>
      <xdr:rowOff>180975</xdr:rowOff>
    </xdr:to>
    <xdr:pic>
      <xdr:nvPicPr>
        <xdr:cNvPr id="1" name="Picture 1"/>
        <xdr:cNvPicPr preferRelativeResize="1">
          <a:picLocks noChangeAspect="1"/>
        </xdr:cNvPicPr>
      </xdr:nvPicPr>
      <xdr:blipFill>
        <a:blip r:embed="rId1"/>
        <a:srcRect l="2513" t="13197" r="52621" b="47590"/>
        <a:stretch>
          <a:fillRect/>
        </a:stretch>
      </xdr:blipFill>
      <xdr:spPr>
        <a:xfrm>
          <a:off x="27993975" y="28575"/>
          <a:ext cx="2695575" cy="885825"/>
        </a:xfrm>
        <a:prstGeom prst="rect">
          <a:avLst/>
        </a:prstGeom>
        <a:gradFill rotWithShape="1">
          <a:gsLst>
            <a:gs pos="0">
              <a:srgbClr val="00694D"/>
            </a:gs>
            <a:gs pos="100000">
              <a:srgbClr val="00E4A8"/>
            </a:gs>
          </a:gsLst>
          <a:lin ang="2700000" scaled="1"/>
        </a:gra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1285875</xdr:colOff>
      <xdr:row>0</xdr:row>
      <xdr:rowOff>28575</xdr:rowOff>
    </xdr:from>
    <xdr:to>
      <xdr:col>5</xdr:col>
      <xdr:colOff>428625</xdr:colOff>
      <xdr:row>3</xdr:row>
      <xdr:rowOff>209550</xdr:rowOff>
    </xdr:to>
    <xdr:pic>
      <xdr:nvPicPr>
        <xdr:cNvPr id="1" name="Picture 1"/>
        <xdr:cNvPicPr preferRelativeResize="1">
          <a:picLocks noChangeAspect="1"/>
        </xdr:cNvPicPr>
      </xdr:nvPicPr>
      <xdr:blipFill>
        <a:blip r:embed="rId1"/>
        <a:srcRect l="2513" t="13197" r="52621" b="47590"/>
        <a:stretch>
          <a:fillRect/>
        </a:stretch>
      </xdr:blipFill>
      <xdr:spPr>
        <a:xfrm>
          <a:off x="3905250" y="28575"/>
          <a:ext cx="2695575" cy="885825"/>
        </a:xfrm>
        <a:prstGeom prst="rect">
          <a:avLst/>
        </a:prstGeom>
        <a:gradFill rotWithShape="1">
          <a:gsLst>
            <a:gs pos="0">
              <a:srgbClr val="00694D"/>
            </a:gs>
            <a:gs pos="100000">
              <a:srgbClr val="00E4A8"/>
            </a:gs>
          </a:gsLst>
          <a:lin ang="2700000" scaled="1"/>
        </a:gra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3"/>
  <sheetViews>
    <sheetView tabSelected="1" zoomScale="75" zoomScaleNormal="75" workbookViewId="0" topLeftCell="A1">
      <selection activeCell="F3" sqref="F3"/>
    </sheetView>
  </sheetViews>
  <sheetFormatPr defaultColWidth="9.140625" defaultRowHeight="12.75"/>
  <cols>
    <col min="1" max="1" width="2.8515625" style="0" customWidth="1"/>
    <col min="2" max="2" width="33.57421875" style="0" bestFit="1" customWidth="1"/>
    <col min="3" max="3" width="19.28125" style="0" customWidth="1"/>
    <col min="4" max="5" width="13.00390625" style="0" customWidth="1"/>
    <col min="6" max="6" width="15.421875" style="0" customWidth="1"/>
    <col min="7" max="7" width="15.7109375" style="0" customWidth="1"/>
    <col min="8" max="8" width="17.140625" style="0" customWidth="1"/>
    <col min="9" max="9" width="22.57421875" style="0" customWidth="1"/>
    <col min="10" max="10" width="16.140625" style="0" customWidth="1"/>
  </cols>
  <sheetData>
    <row r="2" spans="2:10" ht="23.25">
      <c r="B2" s="284" t="s">
        <v>22</v>
      </c>
      <c r="C2" s="284"/>
      <c r="D2" s="3"/>
      <c r="E2" s="3"/>
      <c r="F2" s="3"/>
      <c r="G2" s="3"/>
      <c r="H2" s="3"/>
      <c r="I2" s="3"/>
      <c r="J2" s="3"/>
    </row>
    <row r="3" ht="18" customHeight="1"/>
    <row r="4" spans="2:3" ht="36" customHeight="1">
      <c r="B4" s="87" t="s">
        <v>75</v>
      </c>
      <c r="C4" s="88" t="s">
        <v>190</v>
      </c>
    </row>
    <row r="5" spans="1:3" ht="12" customHeight="1">
      <c r="A5" s="58"/>
      <c r="B5" s="85"/>
      <c r="C5" s="86"/>
    </row>
    <row r="6" spans="2:9" s="1" customFormat="1" ht="38.25" customHeight="1">
      <c r="B6" s="293" t="s">
        <v>23</v>
      </c>
      <c r="C6" s="293" t="s">
        <v>121</v>
      </c>
      <c r="D6" s="293"/>
      <c r="E6" s="296" t="s">
        <v>79</v>
      </c>
      <c r="F6" s="293" t="s">
        <v>24</v>
      </c>
      <c r="G6" s="293" t="s">
        <v>147</v>
      </c>
      <c r="H6" s="296" t="s">
        <v>49</v>
      </c>
      <c r="I6" s="293" t="s">
        <v>33</v>
      </c>
    </row>
    <row r="7" spans="2:9" s="2" customFormat="1" ht="31.5" customHeight="1">
      <c r="B7" s="293"/>
      <c r="C7" s="39" t="s">
        <v>106</v>
      </c>
      <c r="D7" s="39" t="s">
        <v>78</v>
      </c>
      <c r="E7" s="297"/>
      <c r="F7" s="293"/>
      <c r="G7" s="293"/>
      <c r="H7" s="297"/>
      <c r="I7" s="293"/>
    </row>
    <row r="8" spans="2:9" s="2" customFormat="1" ht="30" customHeight="1">
      <c r="B8" s="40" t="s">
        <v>29</v>
      </c>
      <c r="C8" s="50"/>
      <c r="D8" s="50"/>
      <c r="E8" s="56">
        <f>IF(C8="","",1000*D8/C8)</f>
      </c>
      <c r="F8" s="46"/>
      <c r="G8" s="46"/>
      <c r="H8" s="46"/>
      <c r="I8" s="46"/>
    </row>
    <row r="9" spans="2:9" s="2" customFormat="1" ht="30" customHeight="1">
      <c r="B9" s="26" t="s">
        <v>25</v>
      </c>
      <c r="C9" s="50"/>
      <c r="D9" s="50"/>
      <c r="E9" s="56">
        <f aca="true" t="shared" si="0" ref="E9:E14">IF(C9="","",1000*D9/C9)</f>
      </c>
      <c r="F9" s="46"/>
      <c r="G9" s="46"/>
      <c r="H9" s="46"/>
      <c r="I9" s="46"/>
    </row>
    <row r="10" spans="2:9" s="2" customFormat="1" ht="30" customHeight="1">
      <c r="B10" s="5" t="s">
        <v>26</v>
      </c>
      <c r="C10" s="50"/>
      <c r="D10" s="50"/>
      <c r="E10" s="56">
        <f t="shared" si="0"/>
      </c>
      <c r="F10" s="46"/>
      <c r="G10" s="46"/>
      <c r="H10" s="46"/>
      <c r="I10" s="46"/>
    </row>
    <row r="11" spans="2:9" s="2" customFormat="1" ht="30" customHeight="1">
      <c r="B11" s="5" t="s">
        <v>27</v>
      </c>
      <c r="C11" s="50"/>
      <c r="D11" s="50"/>
      <c r="E11" s="56">
        <f t="shared" si="0"/>
      </c>
      <c r="F11" s="46"/>
      <c r="G11" s="46"/>
      <c r="H11" s="46"/>
      <c r="I11" s="46"/>
    </row>
    <row r="12" spans="2:9" s="2" customFormat="1" ht="30" customHeight="1">
      <c r="B12" s="5" t="s">
        <v>30</v>
      </c>
      <c r="C12" s="50"/>
      <c r="D12" s="50"/>
      <c r="E12" s="56">
        <f t="shared" si="0"/>
      </c>
      <c r="F12" s="46"/>
      <c r="G12" s="46"/>
      <c r="H12" s="46"/>
      <c r="I12" s="46"/>
    </row>
    <row r="13" spans="2:9" s="2" customFormat="1" ht="30" customHeight="1">
      <c r="B13" s="5" t="s">
        <v>31</v>
      </c>
      <c r="C13" s="50"/>
      <c r="D13" s="50"/>
      <c r="E13" s="56">
        <f t="shared" si="0"/>
      </c>
      <c r="F13" s="46"/>
      <c r="G13" s="46"/>
      <c r="H13" s="46"/>
      <c r="I13" s="46"/>
    </row>
    <row r="14" spans="2:9" s="2" customFormat="1" ht="30" customHeight="1">
      <c r="B14" s="5" t="s">
        <v>28</v>
      </c>
      <c r="C14" s="50"/>
      <c r="D14" s="50"/>
      <c r="E14" s="56">
        <f t="shared" si="0"/>
      </c>
      <c r="F14" s="46"/>
      <c r="G14" s="46"/>
      <c r="H14" s="46"/>
      <c r="I14" s="46"/>
    </row>
    <row r="16" spans="3:5" ht="49.5" customHeight="1">
      <c r="C16" s="114" t="s">
        <v>146</v>
      </c>
      <c r="D16" s="114" t="s">
        <v>110</v>
      </c>
      <c r="E16" s="114" t="s">
        <v>149</v>
      </c>
    </row>
    <row r="17" spans="2:9" s="2" customFormat="1" ht="30" customHeight="1">
      <c r="B17" s="5" t="s">
        <v>32</v>
      </c>
      <c r="C17" s="57">
        <f>IF(SUM(C8:C14)=0,"",SUM(C8:C14))</f>
      </c>
      <c r="D17" s="57">
        <f>IF(SUM(D8:D14)=0,"",SUM(D8:D14))</f>
      </c>
      <c r="E17" s="56">
        <f>IF(C17="","",1000*D17/C17)</f>
      </c>
      <c r="F17"/>
      <c r="G17"/>
      <c r="H17"/>
      <c r="I17"/>
    </row>
    <row r="18" spans="2:3" ht="12.75">
      <c r="B18" t="s">
        <v>330</v>
      </c>
      <c r="C18" s="41"/>
    </row>
    <row r="19" ht="12.75">
      <c r="C19" s="41"/>
    </row>
    <row r="20" ht="12.75">
      <c r="C20" s="41"/>
    </row>
    <row r="21" spans="2:4" ht="20.25">
      <c r="B21" s="285" t="s">
        <v>225</v>
      </c>
      <c r="C21" s="285"/>
      <c r="D21" s="285"/>
    </row>
    <row r="22" spans="2:5" ht="30" customHeight="1">
      <c r="B22" s="293" t="s">
        <v>41</v>
      </c>
      <c r="C22" s="293"/>
      <c r="D22" s="4" t="s">
        <v>60</v>
      </c>
      <c r="E22" s="4" t="s">
        <v>43</v>
      </c>
    </row>
    <row r="23" spans="2:5" ht="28.5" customHeight="1">
      <c r="B23" s="290" t="s">
        <v>327</v>
      </c>
      <c r="C23" s="290"/>
      <c r="D23" s="50"/>
      <c r="E23" s="23" t="s">
        <v>315</v>
      </c>
    </row>
    <row r="24" spans="2:5" ht="28.5" customHeight="1">
      <c r="B24" s="290" t="s">
        <v>328</v>
      </c>
      <c r="C24" s="290"/>
      <c r="D24" s="57">
        <f>IF(D17="","",IF(D23=0,"",D17/D23))</f>
      </c>
      <c r="E24" s="23" t="s">
        <v>316</v>
      </c>
    </row>
    <row r="25" ht="12" customHeight="1"/>
    <row r="26" ht="12" customHeight="1"/>
    <row r="27" spans="2:9" s="28" customFormat="1" ht="31.5">
      <c r="B27" s="293" t="s">
        <v>41</v>
      </c>
      <c r="C27" s="293"/>
      <c r="D27" s="4" t="s">
        <v>60</v>
      </c>
      <c r="E27" s="4" t="s">
        <v>43</v>
      </c>
      <c r="F27" s="286" t="s">
        <v>49</v>
      </c>
      <c r="G27" s="275"/>
      <c r="H27" s="286" t="s">
        <v>33</v>
      </c>
      <c r="I27" s="275"/>
    </row>
    <row r="28" spans="2:9" ht="30" customHeight="1">
      <c r="B28" s="291" t="s">
        <v>223</v>
      </c>
      <c r="C28" s="291"/>
      <c r="D28" s="47"/>
      <c r="E28" s="23" t="s">
        <v>211</v>
      </c>
      <c r="F28" s="294"/>
      <c r="G28" s="295"/>
      <c r="H28" s="294"/>
      <c r="I28" s="295"/>
    </row>
    <row r="29" spans="2:9" ht="30" customHeight="1">
      <c r="B29" s="291" t="s">
        <v>162</v>
      </c>
      <c r="C29" s="291"/>
      <c r="D29" s="47"/>
      <c r="E29" s="23" t="s">
        <v>211</v>
      </c>
      <c r="F29" s="294"/>
      <c r="G29" s="295"/>
      <c r="H29" s="294"/>
      <c r="I29" s="295"/>
    </row>
    <row r="30" spans="2:9" ht="30" customHeight="1">
      <c r="B30" s="292" t="s">
        <v>224</v>
      </c>
      <c r="C30" s="283"/>
      <c r="D30" s="57">
        <f>IF(D28="","",(D28-D29))</f>
      </c>
      <c r="E30" s="23" t="s">
        <v>211</v>
      </c>
      <c r="F30" s="294"/>
      <c r="G30" s="295"/>
      <c r="H30" s="294"/>
      <c r="I30" s="295"/>
    </row>
    <row r="31" spans="2:9" ht="30" customHeight="1">
      <c r="B31" s="290" t="s">
        <v>329</v>
      </c>
      <c r="C31" s="290"/>
      <c r="D31" s="57">
        <f>IF(D28="","",(D30/D28)*100)</f>
      </c>
      <c r="E31" s="23" t="s">
        <v>47</v>
      </c>
      <c r="F31" s="294"/>
      <c r="G31" s="295"/>
      <c r="H31" s="294"/>
      <c r="I31" s="295"/>
    </row>
    <row r="32" spans="2:9" ht="30" customHeight="1">
      <c r="B32" s="298" t="s">
        <v>161</v>
      </c>
      <c r="C32" s="287"/>
      <c r="D32" s="47"/>
      <c r="E32" s="23" t="s">
        <v>228</v>
      </c>
      <c r="F32" s="294"/>
      <c r="G32" s="295"/>
      <c r="H32" s="294"/>
      <c r="I32" s="295"/>
    </row>
    <row r="33" spans="2:9" ht="30" customHeight="1">
      <c r="B33" s="288"/>
      <c r="C33" s="289"/>
      <c r="D33" s="47"/>
      <c r="E33" s="23" t="s">
        <v>211</v>
      </c>
      <c r="F33" s="294"/>
      <c r="G33" s="295"/>
      <c r="H33" s="294"/>
      <c r="I33" s="295"/>
    </row>
  </sheetData>
  <mergeCells count="32">
    <mergeCell ref="B2:C2"/>
    <mergeCell ref="H31:I31"/>
    <mergeCell ref="H32:I32"/>
    <mergeCell ref="F33:G33"/>
    <mergeCell ref="H33:I33"/>
    <mergeCell ref="F31:G31"/>
    <mergeCell ref="B21:D21"/>
    <mergeCell ref="B27:C27"/>
    <mergeCell ref="F27:G27"/>
    <mergeCell ref="H27:I27"/>
    <mergeCell ref="B32:C33"/>
    <mergeCell ref="F32:G32"/>
    <mergeCell ref="B22:C22"/>
    <mergeCell ref="B23:C23"/>
    <mergeCell ref="B24:C24"/>
    <mergeCell ref="B31:C31"/>
    <mergeCell ref="B28:C28"/>
    <mergeCell ref="F28:G28"/>
    <mergeCell ref="B29:C29"/>
    <mergeCell ref="B30:C30"/>
    <mergeCell ref="F29:G29"/>
    <mergeCell ref="H30:I30"/>
    <mergeCell ref="F30:G30"/>
    <mergeCell ref="H29:I29"/>
    <mergeCell ref="B6:B7"/>
    <mergeCell ref="H28:I28"/>
    <mergeCell ref="I6:I7"/>
    <mergeCell ref="H6:H7"/>
    <mergeCell ref="E6:E7"/>
    <mergeCell ref="C6:D6"/>
    <mergeCell ref="F6:F7"/>
    <mergeCell ref="G6:G7"/>
  </mergeCells>
  <printOptions/>
  <pageMargins left="0.37" right="0.48" top="0.3937007874015748" bottom="0.3937007874015748" header="0.5118110236220472" footer="0.5118110236220472"/>
  <pageSetup fitToHeight="1" fitToWidth="1" horizontalDpi="600" verticalDpi="600" orientation="portrait" paperSize="9" scale="64" r:id="rId2"/>
  <drawing r:id="rId1"/>
</worksheet>
</file>

<file path=xl/worksheets/sheet10.xml><?xml version="1.0" encoding="utf-8"?>
<worksheet xmlns="http://schemas.openxmlformats.org/spreadsheetml/2006/main" xmlns:r="http://schemas.openxmlformats.org/officeDocument/2006/relationships">
  <dimension ref="B2:H112"/>
  <sheetViews>
    <sheetView zoomScale="85" zoomScaleNormal="85" workbookViewId="0" topLeftCell="A1">
      <selection activeCell="D3" sqref="D3"/>
    </sheetView>
  </sheetViews>
  <sheetFormatPr defaultColWidth="9.140625" defaultRowHeight="12.75"/>
  <cols>
    <col min="1" max="1" width="5.28125" style="28" customWidth="1"/>
    <col min="2" max="2" width="33.00390625" style="28" customWidth="1"/>
    <col min="3" max="3" width="21.421875" style="28" customWidth="1"/>
    <col min="4" max="4" width="20.140625" style="28" customWidth="1"/>
    <col min="5" max="5" width="35.28125" style="28" customWidth="1"/>
    <col min="6" max="6" width="5.00390625" style="28" customWidth="1"/>
    <col min="7" max="16384" width="9.140625" style="28" customWidth="1"/>
  </cols>
  <sheetData>
    <row r="2" ht="21.75" customHeight="1">
      <c r="B2" s="3" t="s">
        <v>287</v>
      </c>
    </row>
    <row r="3" spans="2:8" s="6" customFormat="1" ht="24.75" customHeight="1">
      <c r="B3" s="419" t="s">
        <v>75</v>
      </c>
      <c r="C3" s="420"/>
      <c r="D3" s="123" t="str">
        <f>'Modulo 1-Produzione'!C4</f>
        <v>anno ______</v>
      </c>
      <c r="E3" s="111"/>
      <c r="F3" s="110"/>
      <c r="H3" s="32"/>
    </row>
    <row r="4" ht="9" customHeight="1"/>
    <row r="5" ht="9" customHeight="1"/>
    <row r="6" spans="2:5" ht="33" customHeight="1">
      <c r="B6" s="418" t="s">
        <v>283</v>
      </c>
      <c r="C6" s="418"/>
      <c r="D6" s="418"/>
      <c r="E6" s="418"/>
    </row>
    <row r="8" spans="2:4" ht="18.75">
      <c r="B8" s="421" t="s">
        <v>119</v>
      </c>
      <c r="C8" s="421"/>
      <c r="D8" s="421"/>
    </row>
    <row r="9" spans="2:4" ht="3" customHeight="1">
      <c r="B9" s="77"/>
      <c r="C9" s="9"/>
      <c r="D9" s="66"/>
    </row>
    <row r="10" spans="2:5" ht="15.75">
      <c r="B10" s="4" t="s">
        <v>41</v>
      </c>
      <c r="C10" s="4" t="s">
        <v>60</v>
      </c>
      <c r="D10" s="4" t="s">
        <v>43</v>
      </c>
      <c r="E10" s="4" t="s">
        <v>33</v>
      </c>
    </row>
    <row r="11" spans="2:5" ht="38.25">
      <c r="B11" s="84" t="s">
        <v>176</v>
      </c>
      <c r="C11" s="100">
        <f>IF('Modulo 2-Bilancio dei Materiali'!D10=0,"",'Modulo 2-Bilancio dei Materiali'!D10)</f>
      </c>
      <c r="D11" s="65" t="s">
        <v>78</v>
      </c>
      <c r="E11" s="83" t="s">
        <v>205</v>
      </c>
    </row>
    <row r="12" spans="2:5" ht="18" customHeight="1">
      <c r="B12" s="84" t="s">
        <v>177</v>
      </c>
      <c r="C12" s="100">
        <f>IF('Modulo 2-Bilancio dei Materiali'!D11=0,"",'Modulo 2-Bilancio dei Materiali'!D11)</f>
      </c>
      <c r="D12" s="65" t="s">
        <v>78</v>
      </c>
      <c r="E12" s="83" t="s">
        <v>169</v>
      </c>
    </row>
    <row r="13" spans="2:5" ht="18" customHeight="1">
      <c r="B13" s="84" t="s">
        <v>159</v>
      </c>
      <c r="C13" s="126">
        <f>IF('Modulo 2-Bilancio dei Materiali'!D38="","",'Modulo 2-Bilancio dei Materiali'!D38)</f>
      </c>
      <c r="D13" s="18" t="s">
        <v>78</v>
      </c>
      <c r="E13" s="83" t="s">
        <v>230</v>
      </c>
    </row>
    <row r="14" spans="2:5" ht="18" customHeight="1">
      <c r="B14" s="84" t="s">
        <v>221</v>
      </c>
      <c r="C14" s="126">
        <f>IF('Modulo 2-Bilancio dei Materiali'!D39="","",'Modulo 2-Bilancio dei Materiali'!D39)</f>
      </c>
      <c r="D14" s="18" t="s">
        <v>78</v>
      </c>
      <c r="E14" s="83" t="s">
        <v>231</v>
      </c>
    </row>
    <row r="15" spans="2:5" ht="25.5">
      <c r="B15" s="84" t="s">
        <v>160</v>
      </c>
      <c r="C15" s="126">
        <f>IF('Modulo 2-Bilancio dei Materiali'!D40="","",'Modulo 2-Bilancio dei Materiali'!D40)</f>
      </c>
      <c r="D15" s="18" t="s">
        <v>78</v>
      </c>
      <c r="E15" s="83" t="s">
        <v>379</v>
      </c>
    </row>
    <row r="16" spans="2:5" ht="25.5">
      <c r="B16" s="84" t="s">
        <v>120</v>
      </c>
      <c r="C16" s="100">
        <f>IF(COUNTA('Modulo 2-Bilancio dei Materiali'!D17,'Modulo 2-Bilancio dei Materiali'!E17)=0,"",SUM('Modulo 2-Bilancio dei Materiali'!D17:'Modulo 2-Bilancio dei Materiali'!E17))</f>
      </c>
      <c r="D16" s="65" t="s">
        <v>78</v>
      </c>
      <c r="E16" s="94" t="s">
        <v>174</v>
      </c>
    </row>
    <row r="17" spans="2:5" ht="25.5">
      <c r="B17" s="84" t="s">
        <v>175</v>
      </c>
      <c r="C17" s="100">
        <f>IF(COUNTA('Modulo 2-Bilancio dei Materiali'!D18,'Modulo 2-Bilancio dei Materiali'!E18)=0,"",SUM('Modulo 2-Bilancio dei Materiali'!D18:'Modulo 2-Bilancio dei Materiali'!E18))</f>
      </c>
      <c r="D17" s="65" t="s">
        <v>78</v>
      </c>
      <c r="E17" s="94" t="s">
        <v>380</v>
      </c>
    </row>
    <row r="18" spans="2:5" ht="25.5">
      <c r="B18" s="84" t="s">
        <v>162</v>
      </c>
      <c r="C18" s="100">
        <f>IF('Modulo 1-Produzione'!D29=0,"",'Modulo 1-Produzione'!D29)</f>
      </c>
      <c r="D18" s="65" t="s">
        <v>78</v>
      </c>
      <c r="E18" s="94" t="s">
        <v>381</v>
      </c>
    </row>
    <row r="19" spans="2:5" ht="18" customHeight="1">
      <c r="B19" s="422" t="s">
        <v>161</v>
      </c>
      <c r="C19" s="100">
        <f>IF('Modulo 1-Produzione'!D32=0,"",'Modulo 1-Produzione'!D32)</f>
      </c>
      <c r="D19" s="65" t="s">
        <v>136</v>
      </c>
      <c r="E19" s="94" t="s">
        <v>382</v>
      </c>
    </row>
    <row r="20" spans="2:5" ht="18" customHeight="1">
      <c r="B20" s="423"/>
      <c r="C20" s="100">
        <f>IF('Modulo 1-Produzione'!D33=0,"",'Modulo 1-Produzione'!D33)</f>
      </c>
      <c r="D20" s="18" t="s">
        <v>78</v>
      </c>
      <c r="E20" s="94" t="s">
        <v>383</v>
      </c>
    </row>
    <row r="21" spans="2:5" ht="18" customHeight="1">
      <c r="B21" s="422" t="s">
        <v>121</v>
      </c>
      <c r="C21" s="100">
        <f>'Modulo 1-Produzione'!C17</f>
      </c>
      <c r="D21" s="65" t="s">
        <v>136</v>
      </c>
      <c r="E21" s="83" t="s">
        <v>170</v>
      </c>
    </row>
    <row r="22" spans="2:5" ht="18" customHeight="1">
      <c r="B22" s="423"/>
      <c r="C22" s="100">
        <f>'Modulo 1-Produzione'!D17</f>
      </c>
      <c r="D22" s="65" t="s">
        <v>78</v>
      </c>
      <c r="E22" s="83" t="s">
        <v>171</v>
      </c>
    </row>
    <row r="23" spans="2:5" ht="38.25">
      <c r="B23" s="112" t="s">
        <v>122</v>
      </c>
      <c r="C23" s="96" t="s">
        <v>126</v>
      </c>
      <c r="D23" s="96" t="s">
        <v>126</v>
      </c>
      <c r="E23" s="98" t="s">
        <v>272</v>
      </c>
    </row>
    <row r="25" spans="2:4" ht="18.75">
      <c r="B25" s="421" t="s">
        <v>123</v>
      </c>
      <c r="C25" s="421"/>
      <c r="D25" s="421"/>
    </row>
    <row r="26" spans="2:3" ht="3" customHeight="1">
      <c r="B26" s="77"/>
      <c r="C26" s="66"/>
    </row>
    <row r="27" spans="2:5" ht="15.75">
      <c r="B27" s="4" t="s">
        <v>41</v>
      </c>
      <c r="C27" s="4" t="s">
        <v>60</v>
      </c>
      <c r="D27" s="4" t="s">
        <v>43</v>
      </c>
      <c r="E27" s="4" t="s">
        <v>33</v>
      </c>
    </row>
    <row r="28" spans="2:5" ht="25.5">
      <c r="B28" s="84" t="s">
        <v>178</v>
      </c>
      <c r="C28" s="100">
        <f>IF('Modulo 3.1-Bilancio idrico'!E10="","",'Modulo 3.1-Bilancio idrico'!E10)</f>
      </c>
      <c r="D28" s="79" t="s">
        <v>157</v>
      </c>
      <c r="E28" s="83" t="s">
        <v>270</v>
      </c>
    </row>
    <row r="29" spans="2:5" ht="18" customHeight="1">
      <c r="B29" s="84" t="s">
        <v>206</v>
      </c>
      <c r="C29" s="126">
        <f>IF('Modulo 3.1-Bilancio idrico'!D41="","",'Modulo 3.1-Bilancio idrico'!D41)</f>
      </c>
      <c r="D29" s="79" t="s">
        <v>157</v>
      </c>
      <c r="E29" s="83" t="s">
        <v>288</v>
      </c>
    </row>
    <row r="30" spans="2:5" ht="25.5">
      <c r="B30" s="84" t="s">
        <v>179</v>
      </c>
      <c r="C30" s="100">
        <f>IF('Modulo 3.1-Bilancio idrico'!E11=0,"",'Modulo 3.1-Bilancio idrico'!E11)</f>
      </c>
      <c r="D30" s="79" t="s">
        <v>157</v>
      </c>
      <c r="E30" s="83" t="s">
        <v>271</v>
      </c>
    </row>
    <row r="31" spans="2:5" ht="25.5">
      <c r="B31" s="84" t="s">
        <v>207</v>
      </c>
      <c r="C31" s="126">
        <f>IF('Modulo 3.1-Bilancio idrico'!D42="","",'Modulo 3.1-Bilancio idrico'!D42)</f>
      </c>
      <c r="D31" s="79" t="s">
        <v>157</v>
      </c>
      <c r="E31" s="83" t="s">
        <v>289</v>
      </c>
    </row>
    <row r="32" spans="2:5" ht="26.25" customHeight="1">
      <c r="B32" s="84" t="s">
        <v>265</v>
      </c>
      <c r="C32" s="237">
        <f>IF('Modulo 3.1-Bilancio idrico'!D43="","",'Modulo 3.1-Bilancio idrico'!D43)</f>
      </c>
      <c r="D32" s="79" t="s">
        <v>157</v>
      </c>
      <c r="E32" s="83" t="s">
        <v>290</v>
      </c>
    </row>
    <row r="33" spans="2:5" ht="38.25">
      <c r="B33" s="84" t="s">
        <v>185</v>
      </c>
      <c r="C33" s="126">
        <f>IF('Modulo 3.1-Bilancio idrico'!D44="","",'Modulo 3.1-Bilancio idrico'!D44)</f>
      </c>
      <c r="D33" s="79" t="s">
        <v>157</v>
      </c>
      <c r="E33" s="83" t="s">
        <v>291</v>
      </c>
    </row>
    <row r="34" spans="2:5" ht="25.5">
      <c r="B34" s="84" t="s">
        <v>184</v>
      </c>
      <c r="C34" s="126">
        <f>IF('Modulo 3.1-Bilancio idrico'!D45="","",'Modulo 3.1-Bilancio idrico'!D45)</f>
      </c>
      <c r="D34" s="18" t="s">
        <v>157</v>
      </c>
      <c r="E34" s="83" t="s">
        <v>292</v>
      </c>
    </row>
    <row r="35" spans="2:5" ht="25.5">
      <c r="B35" s="84" t="s">
        <v>124</v>
      </c>
      <c r="C35" s="126">
        <f>IF('Modulo 3.1-Bilancio idrico'!D46="","",'Modulo 3.1-Bilancio idrico'!D46)</f>
      </c>
      <c r="D35" s="18" t="s">
        <v>157</v>
      </c>
      <c r="E35" s="83" t="s">
        <v>293</v>
      </c>
    </row>
    <row r="36" spans="2:5" ht="62.25">
      <c r="B36" s="84" t="s">
        <v>222</v>
      </c>
      <c r="C36" s="126">
        <f>IF('Modulo 3.1-Bilancio idrico'!D47="","",'Modulo 3.1-Bilancio idrico'!D47)</f>
      </c>
      <c r="D36" s="79" t="s">
        <v>157</v>
      </c>
      <c r="E36" s="83" t="s">
        <v>294</v>
      </c>
    </row>
    <row r="37" spans="2:5" ht="62.25">
      <c r="B37" s="84" t="s">
        <v>220</v>
      </c>
      <c r="C37" s="126">
        <f>IF('Modulo 3.1-Bilancio idrico'!D48="","",'Modulo 3.1-Bilancio idrico'!D48)</f>
      </c>
      <c r="D37" s="79" t="s">
        <v>157</v>
      </c>
      <c r="E37" s="83" t="s">
        <v>384</v>
      </c>
    </row>
    <row r="38" spans="2:5" ht="38.25">
      <c r="B38" s="84" t="s">
        <v>163</v>
      </c>
      <c r="C38" s="126">
        <f>IF('Modulo 3.1-Bilancio idrico'!D49="","",'Modulo 3.1-Bilancio idrico'!D49)</f>
      </c>
      <c r="D38" s="18" t="s">
        <v>157</v>
      </c>
      <c r="E38" s="83" t="s">
        <v>385</v>
      </c>
    </row>
    <row r="39" spans="2:5" ht="38.25">
      <c r="B39" s="78" t="s">
        <v>122</v>
      </c>
      <c r="C39" s="96" t="s">
        <v>126</v>
      </c>
      <c r="D39" s="96" t="s">
        <v>126</v>
      </c>
      <c r="E39" s="98" t="s">
        <v>272</v>
      </c>
    </row>
    <row r="40" spans="2:5" ht="12.75">
      <c r="B40" s="67"/>
      <c r="C40" s="68"/>
      <c r="E40" s="69"/>
    </row>
    <row r="41" spans="2:4" ht="18.75">
      <c r="B41" s="421" t="s">
        <v>158</v>
      </c>
      <c r="C41" s="421"/>
      <c r="D41" s="421"/>
    </row>
    <row r="42" spans="2:3" ht="3" customHeight="1">
      <c r="B42" s="77"/>
      <c r="C42" s="66"/>
    </row>
    <row r="43" spans="2:5" ht="15.75">
      <c r="B43" s="4" t="s">
        <v>41</v>
      </c>
      <c r="C43" s="4" t="s">
        <v>60</v>
      </c>
      <c r="D43" s="4" t="s">
        <v>43</v>
      </c>
      <c r="E43" s="4" t="s">
        <v>33</v>
      </c>
    </row>
    <row r="44" spans="2:5" ht="25.5">
      <c r="B44" s="82" t="s">
        <v>8</v>
      </c>
      <c r="C44" s="101">
        <f>IF('Modulo 4-Energia'!F10=0,"",'Modulo 4-Energia'!F10)</f>
      </c>
      <c r="D44" s="79" t="s">
        <v>63</v>
      </c>
      <c r="E44" s="83" t="s">
        <v>134</v>
      </c>
    </row>
    <row r="45" spans="2:5" ht="25.5">
      <c r="B45" s="95" t="s">
        <v>209</v>
      </c>
      <c r="C45" s="100">
        <f>IF('Modulo 4-Energia'!F12=0,"",'Modulo 4-Energia'!F12)</f>
      </c>
      <c r="D45" s="79" t="s">
        <v>63</v>
      </c>
      <c r="E45" s="83" t="s">
        <v>386</v>
      </c>
    </row>
    <row r="46" spans="2:5" ht="38.25">
      <c r="B46" s="84" t="s">
        <v>164</v>
      </c>
      <c r="C46" s="128">
        <f>IF('Modulo 4-Energia'!D31="","",'Modulo 4-Energia'!D31)</f>
      </c>
      <c r="D46" s="18" t="s">
        <v>63</v>
      </c>
      <c r="E46" s="83" t="s">
        <v>249</v>
      </c>
    </row>
    <row r="47" spans="2:5" ht="38.25">
      <c r="B47" s="78" t="s">
        <v>122</v>
      </c>
      <c r="C47" s="96" t="s">
        <v>126</v>
      </c>
      <c r="D47" s="96" t="s">
        <v>126</v>
      </c>
      <c r="E47" s="98" t="s">
        <v>272</v>
      </c>
    </row>
    <row r="48" spans="2:5" ht="15.75">
      <c r="B48" s="70"/>
      <c r="D48" s="71"/>
      <c r="E48" s="69"/>
    </row>
    <row r="49" spans="2:4" ht="18.75">
      <c r="B49" s="421" t="s">
        <v>125</v>
      </c>
      <c r="C49" s="421"/>
      <c r="D49" s="421"/>
    </row>
    <row r="50" spans="2:3" ht="3" customHeight="1">
      <c r="B50" s="77"/>
      <c r="C50" s="66"/>
    </row>
    <row r="51" spans="2:5" ht="15.75">
      <c r="B51" s="4" t="s">
        <v>41</v>
      </c>
      <c r="C51" s="4" t="s">
        <v>60</v>
      </c>
      <c r="D51" s="4" t="s">
        <v>43</v>
      </c>
      <c r="E51" s="4" t="s">
        <v>33</v>
      </c>
    </row>
    <row r="52" spans="2:5" ht="24">
      <c r="B52" s="80" t="s">
        <v>388</v>
      </c>
      <c r="C52" s="102">
        <f>IF('Modulo 4-Energia'!F9=0,"",'Modulo 4-Energia'!F9)</f>
      </c>
      <c r="D52" s="18" t="s">
        <v>172</v>
      </c>
      <c r="E52" s="42" t="s">
        <v>387</v>
      </c>
    </row>
    <row r="53" spans="2:5" ht="25.5">
      <c r="B53" s="84" t="s">
        <v>165</v>
      </c>
      <c r="C53" s="129">
        <f>IF('Modulo 4-Energia'!D32="","",'Modulo 4-Energia'!D32)</f>
      </c>
      <c r="D53" s="18" t="s">
        <v>172</v>
      </c>
      <c r="E53" s="42" t="s">
        <v>250</v>
      </c>
    </row>
    <row r="54" spans="2:5" ht="38.25">
      <c r="B54" s="84" t="s">
        <v>218</v>
      </c>
      <c r="C54" s="129">
        <f>IF('Modulo 4-Energia'!D33="","",'Modulo 4-Energia'!D33)</f>
      </c>
      <c r="D54" s="18" t="s">
        <v>172</v>
      </c>
      <c r="E54" s="42" t="s">
        <v>251</v>
      </c>
    </row>
    <row r="55" spans="2:5" ht="38.25">
      <c r="B55" s="78" t="s">
        <v>122</v>
      </c>
      <c r="C55" s="96" t="s">
        <v>126</v>
      </c>
      <c r="D55" s="96" t="s">
        <v>126</v>
      </c>
      <c r="E55" s="98" t="s">
        <v>272</v>
      </c>
    </row>
    <row r="56" ht="15.75">
      <c r="B56" s="70"/>
    </row>
    <row r="57" spans="2:4" ht="18.75">
      <c r="B57" s="421" t="s">
        <v>210</v>
      </c>
      <c r="C57" s="421"/>
      <c r="D57" s="421"/>
    </row>
    <row r="58" spans="2:3" ht="3" customHeight="1">
      <c r="B58" s="77"/>
      <c r="C58" s="66"/>
    </row>
    <row r="59" spans="2:5" ht="15.75">
      <c r="B59" s="4" t="s">
        <v>41</v>
      </c>
      <c r="C59" s="4" t="s">
        <v>60</v>
      </c>
      <c r="D59" s="4" t="s">
        <v>43</v>
      </c>
      <c r="E59" s="4" t="s">
        <v>33</v>
      </c>
    </row>
    <row r="60" spans="2:5" ht="51.75" customHeight="1">
      <c r="B60" s="84" t="s">
        <v>280</v>
      </c>
      <c r="C60" s="237">
        <f>IF('Modulo 5-Rifiuti'!F10="","",'Modulo 5-Rifiuti'!F10)</f>
      </c>
      <c r="D60" s="18" t="s">
        <v>211</v>
      </c>
      <c r="E60" s="109" t="s">
        <v>389</v>
      </c>
    </row>
    <row r="61" spans="2:5" ht="57.75" customHeight="1">
      <c r="B61" s="84" t="s">
        <v>9</v>
      </c>
      <c r="C61" s="102">
        <f>IF('Modulo 5-Rifiuti'!F25=0,"",'Modulo 5-Rifiuti'!F25)</f>
      </c>
      <c r="D61" s="18" t="s">
        <v>211</v>
      </c>
      <c r="E61" s="109" t="s">
        <v>390</v>
      </c>
    </row>
    <row r="62" spans="2:5" ht="38.25">
      <c r="B62" s="97" t="s">
        <v>122</v>
      </c>
      <c r="C62" s="96" t="s">
        <v>126</v>
      </c>
      <c r="D62" s="96" t="s">
        <v>126</v>
      </c>
      <c r="E62" s="98" t="s">
        <v>272</v>
      </c>
    </row>
    <row r="63" ht="15.75">
      <c r="B63" s="70"/>
    </row>
    <row r="64" spans="2:4" ht="18.75">
      <c r="B64" s="421" t="s">
        <v>212</v>
      </c>
      <c r="C64" s="421"/>
      <c r="D64" s="421"/>
    </row>
    <row r="65" spans="2:3" ht="3" customHeight="1">
      <c r="B65" s="77"/>
      <c r="C65" s="72"/>
    </row>
    <row r="66" spans="2:5" ht="15.75">
      <c r="B66" s="4" t="s">
        <v>41</v>
      </c>
      <c r="C66" s="4" t="s">
        <v>60</v>
      </c>
      <c r="D66" s="4" t="s">
        <v>43</v>
      </c>
      <c r="E66" s="4" t="s">
        <v>33</v>
      </c>
    </row>
    <row r="67" spans="2:5" ht="63.75">
      <c r="B67" s="97" t="s">
        <v>122</v>
      </c>
      <c r="C67" s="96" t="s">
        <v>126</v>
      </c>
      <c r="D67" s="96" t="s">
        <v>126</v>
      </c>
      <c r="E67" s="42" t="s">
        <v>363</v>
      </c>
    </row>
    <row r="68" spans="2:3" ht="15.75">
      <c r="B68" s="73"/>
      <c r="C68" s="74"/>
    </row>
    <row r="69" spans="2:4" ht="18.75">
      <c r="B69" s="421" t="s">
        <v>213</v>
      </c>
      <c r="C69" s="421"/>
      <c r="D69" s="421"/>
    </row>
    <row r="70" spans="2:3" ht="3" customHeight="1">
      <c r="B70" s="77"/>
      <c r="C70" s="72"/>
    </row>
    <row r="71" spans="2:5" ht="15.75">
      <c r="B71" s="4" t="s">
        <v>41</v>
      </c>
      <c r="C71" s="4" t="s">
        <v>60</v>
      </c>
      <c r="D71" s="4" t="s">
        <v>43</v>
      </c>
      <c r="E71" s="4" t="s">
        <v>33</v>
      </c>
    </row>
    <row r="72" spans="2:5" ht="51">
      <c r="B72" s="84" t="s">
        <v>166</v>
      </c>
      <c r="C72" s="96" t="s">
        <v>126</v>
      </c>
      <c r="D72" s="96" t="s">
        <v>126</v>
      </c>
      <c r="E72" s="98" t="s">
        <v>17</v>
      </c>
    </row>
    <row r="73" spans="2:5" ht="38.25">
      <c r="B73" s="97" t="s">
        <v>122</v>
      </c>
      <c r="C73" s="96" t="s">
        <v>126</v>
      </c>
      <c r="D73" s="96" t="s">
        <v>126</v>
      </c>
      <c r="E73" s="98" t="s">
        <v>272</v>
      </c>
    </row>
    <row r="75" spans="2:4" ht="18.75">
      <c r="B75" s="421" t="s">
        <v>214</v>
      </c>
      <c r="C75" s="421"/>
      <c r="D75" s="421"/>
    </row>
    <row r="76" spans="2:3" ht="3" customHeight="1">
      <c r="B76" s="77"/>
      <c r="C76" s="72"/>
    </row>
    <row r="77" spans="2:5" ht="15.75">
      <c r="B77" s="4" t="s">
        <v>41</v>
      </c>
      <c r="C77" s="4" t="s">
        <v>60</v>
      </c>
      <c r="D77" s="4" t="s">
        <v>43</v>
      </c>
      <c r="E77" s="4" t="s">
        <v>33</v>
      </c>
    </row>
    <row r="78" spans="2:5" ht="51">
      <c r="B78" s="97" t="s">
        <v>122</v>
      </c>
      <c r="C78" s="96" t="s">
        <v>126</v>
      </c>
      <c r="D78" s="96" t="s">
        <v>126</v>
      </c>
      <c r="E78" s="98" t="s">
        <v>273</v>
      </c>
    </row>
    <row r="79" spans="2:5" ht="12.75">
      <c r="B79" s="105"/>
      <c r="C79" s="106"/>
      <c r="D79" s="107"/>
      <c r="E79" s="108"/>
    </row>
    <row r="80" spans="2:4" ht="18.75">
      <c r="B80" s="421" t="s">
        <v>215</v>
      </c>
      <c r="C80" s="421"/>
      <c r="D80" s="421"/>
    </row>
    <row r="81" spans="2:3" ht="3" customHeight="1">
      <c r="B81" s="77"/>
      <c r="C81" s="66"/>
    </row>
    <row r="82" spans="2:5" ht="15.75">
      <c r="B82" s="4" t="s">
        <v>41</v>
      </c>
      <c r="C82" s="4" t="s">
        <v>60</v>
      </c>
      <c r="D82" s="4" t="s">
        <v>43</v>
      </c>
      <c r="E82" s="4" t="s">
        <v>33</v>
      </c>
    </row>
    <row r="83" spans="2:5" ht="21" customHeight="1">
      <c r="B83" s="84" t="s">
        <v>167</v>
      </c>
      <c r="C83" s="102">
        <f>IF('Modulo 7-Emissioni sonore'!D11="","",'Modulo 7-Emissioni sonore'!D11)</f>
      </c>
      <c r="D83" s="96" t="s">
        <v>126</v>
      </c>
      <c r="E83" s="98" t="s">
        <v>281</v>
      </c>
    </row>
    <row r="84" spans="2:5" ht="32.25" customHeight="1">
      <c r="B84" s="84" t="s">
        <v>7</v>
      </c>
      <c r="C84" s="102">
        <f>IF('Modulo 7-Emissioni sonore'!D12="","",'Modulo 7-Emissioni sonore'!D12)</f>
      </c>
      <c r="D84" s="96" t="s">
        <v>126</v>
      </c>
      <c r="E84" s="98" t="s">
        <v>282</v>
      </c>
    </row>
    <row r="85" spans="2:5" ht="38.25">
      <c r="B85" s="97" t="s">
        <v>122</v>
      </c>
      <c r="C85" s="96" t="s">
        <v>126</v>
      </c>
      <c r="D85" s="96" t="s">
        <v>126</v>
      </c>
      <c r="E85" s="98" t="s">
        <v>272</v>
      </c>
    </row>
    <row r="86" ht="15.75">
      <c r="B86" s="70"/>
    </row>
    <row r="87" spans="2:4" ht="18.75">
      <c r="B87" s="421" t="s">
        <v>127</v>
      </c>
      <c r="C87" s="421"/>
      <c r="D87" s="421"/>
    </row>
    <row r="88" spans="2:3" ht="3" customHeight="1">
      <c r="B88" s="77"/>
      <c r="C88" s="66"/>
    </row>
    <row r="89" spans="2:5" ht="15.75">
      <c r="B89" s="4" t="s">
        <v>41</v>
      </c>
      <c r="C89" s="4" t="s">
        <v>60</v>
      </c>
      <c r="D89" s="4" t="s">
        <v>43</v>
      </c>
      <c r="E89" s="4" t="s">
        <v>33</v>
      </c>
    </row>
    <row r="90" spans="2:5" ht="25.5">
      <c r="B90" s="84" t="s">
        <v>130</v>
      </c>
      <c r="C90" s="102">
        <f>IF('Modulo 3.3-Prelievi'!D16=0,"",'Modulo 3.3-Prelievi'!D16)</f>
      </c>
      <c r="D90" s="18" t="s">
        <v>129</v>
      </c>
      <c r="E90" s="109" t="s">
        <v>391</v>
      </c>
    </row>
    <row r="91" spans="2:5" ht="25.5">
      <c r="B91" s="84" t="s">
        <v>128</v>
      </c>
      <c r="C91" s="102">
        <f>IF('Modulo 3.3-Prelievi'!D29=0,"",'Modulo 3.3-Prelievi'!D29)</f>
      </c>
      <c r="D91" s="18" t="s">
        <v>129</v>
      </c>
      <c r="E91" s="109" t="s">
        <v>392</v>
      </c>
    </row>
    <row r="92" spans="2:5" ht="38.25">
      <c r="B92" s="97" t="s">
        <v>122</v>
      </c>
      <c r="C92" s="96" t="s">
        <v>126</v>
      </c>
      <c r="D92" s="96" t="s">
        <v>126</v>
      </c>
      <c r="E92" s="98" t="s">
        <v>272</v>
      </c>
    </row>
    <row r="93" spans="2:5" ht="12.75">
      <c r="B93" s="67"/>
      <c r="C93" s="68"/>
      <c r="D93" s="75"/>
      <c r="E93" s="68"/>
    </row>
    <row r="94" spans="2:4" ht="18.75">
      <c r="B94" s="371" t="s">
        <v>10</v>
      </c>
      <c r="C94" s="371"/>
      <c r="D94" s="371"/>
    </row>
    <row r="95" spans="2:3" ht="3" customHeight="1">
      <c r="B95" s="77"/>
      <c r="C95" s="66"/>
    </row>
    <row r="96" spans="2:5" ht="15.75">
      <c r="B96" s="4" t="s">
        <v>41</v>
      </c>
      <c r="C96" s="4" t="s">
        <v>60</v>
      </c>
      <c r="D96" s="4" t="s">
        <v>43</v>
      </c>
      <c r="E96" s="4" t="s">
        <v>33</v>
      </c>
    </row>
    <row r="97" spans="2:5" ht="25.5">
      <c r="B97" s="80" t="s">
        <v>46</v>
      </c>
      <c r="C97" s="100">
        <f>IF('Modulo 2-Bilancio dei Materiali'!I31=0,"",'Modulo 2-Bilancio dei Materiali'!I31)</f>
      </c>
      <c r="D97" s="27" t="s">
        <v>47</v>
      </c>
      <c r="E97" s="81" t="s">
        <v>393</v>
      </c>
    </row>
    <row r="98" spans="2:5" ht="25.5">
      <c r="B98" s="82" t="s">
        <v>137</v>
      </c>
      <c r="C98" s="100">
        <f>IF('Modulo 2-Bilancio dei Materiali'!I32=0,"",'Modulo 2-Bilancio dei Materiali'!I32)</f>
      </c>
      <c r="D98" s="27" t="s">
        <v>47</v>
      </c>
      <c r="E98" s="81" t="s">
        <v>394</v>
      </c>
    </row>
    <row r="99" spans="2:5" ht="18" customHeight="1">
      <c r="B99" s="80" t="s">
        <v>132</v>
      </c>
      <c r="C99" s="100">
        <f>IF('Modulo 3.1-Bilancio idrico'!E10+'Modulo 3.1-Bilancio idrico'!E11=0,"",'Modulo 3.1-Bilancio idrico'!E10+'Modulo 3.1-Bilancio idrico'!E11)</f>
      </c>
      <c r="D99" s="27" t="s">
        <v>157</v>
      </c>
      <c r="E99" s="99" t="s">
        <v>276</v>
      </c>
    </row>
    <row r="100" spans="2:5" ht="38.25">
      <c r="B100" s="80" t="s">
        <v>135</v>
      </c>
      <c r="C100" s="100">
        <f>IF('Modulo 3.1-Bilancio idrico'!I32=0,"",'Modulo 3.1-Bilancio idrico'!I32)</f>
      </c>
      <c r="D100" s="27" t="s">
        <v>47</v>
      </c>
      <c r="E100" s="81" t="s">
        <v>277</v>
      </c>
    </row>
    <row r="101" spans="2:5" ht="51">
      <c r="B101" s="80" t="s">
        <v>57</v>
      </c>
      <c r="C101" s="100">
        <f>IF('Modulo 3.1-Bilancio idrico'!I33=0,"",'Modulo 3.1-Bilancio idrico'!I33)</f>
      </c>
      <c r="D101" s="27" t="s">
        <v>47</v>
      </c>
      <c r="E101" s="81" t="s">
        <v>278</v>
      </c>
    </row>
    <row r="102" spans="2:5" ht="18" customHeight="1">
      <c r="B102" s="416" t="s">
        <v>131</v>
      </c>
      <c r="C102" s="100">
        <f>IF('Modulo 3.1-Bilancio idrico'!I34=0,"",'Modulo 3.1-Bilancio idrico'!I34)</f>
      </c>
      <c r="D102" s="27" t="s">
        <v>216</v>
      </c>
      <c r="E102" s="81" t="s">
        <v>395</v>
      </c>
    </row>
    <row r="103" spans="2:5" ht="18" customHeight="1">
      <c r="B103" s="417"/>
      <c r="C103" s="100">
        <f>IF('Modulo 3.1-Bilancio idrico'!I35=0,"",'Modulo 3.1-Bilancio idrico'!I35)</f>
      </c>
      <c r="D103" s="27" t="s">
        <v>236</v>
      </c>
      <c r="E103" s="81" t="s">
        <v>396</v>
      </c>
    </row>
    <row r="104" spans="2:5" ht="25.5">
      <c r="B104" s="80" t="s">
        <v>133</v>
      </c>
      <c r="C104" s="119">
        <f>IF(COUNT('Modulo 3.1-Bilancio idrico'!E10:E13)=0,"",('Modulo 3.1-Bilancio idrico'!E10+'Modulo 3.1-Bilancio idrico'!E11)/('Modulo 3.1-Bilancio idrico'!E10+'Modulo 3.1-Bilancio idrico'!E11+'Modulo 3.1-Bilancio idrico'!E12+'Modulo 3.1-Bilancio idrico'!E13))</f>
      </c>
      <c r="D104" s="27" t="s">
        <v>47</v>
      </c>
      <c r="E104" s="42" t="s">
        <v>279</v>
      </c>
    </row>
    <row r="105" spans="2:5" ht="52.5" customHeight="1">
      <c r="B105" s="80" t="s">
        <v>73</v>
      </c>
      <c r="C105" s="103">
        <f>IF('Modulo 4-Energia'!H24=0,"",'Modulo 4-Energia'!H24)</f>
      </c>
      <c r="D105" s="27" t="s">
        <v>69</v>
      </c>
      <c r="E105" s="81" t="s">
        <v>168</v>
      </c>
    </row>
    <row r="106" spans="2:5" ht="25.5">
      <c r="B106" s="80" t="s">
        <v>362</v>
      </c>
      <c r="C106" s="103">
        <f>IF('Modulo 6-Emissioni atmosferiche'!E134="","",'Modulo 6-Emissioni atmosferiche'!E134)</f>
      </c>
      <c r="D106" s="27" t="s">
        <v>173</v>
      </c>
      <c r="E106" s="99" t="s">
        <v>397</v>
      </c>
    </row>
    <row r="107" spans="2:5" ht="25.5">
      <c r="B107" s="80" t="s">
        <v>274</v>
      </c>
      <c r="C107" s="103">
        <f>IF('Modulo 6-Emissioni atmosferiche'!E135="","",'Modulo 6-Emissioni atmosferiche'!E135)</f>
      </c>
      <c r="D107" s="27" t="s">
        <v>173</v>
      </c>
      <c r="E107" s="99" t="s">
        <v>398</v>
      </c>
    </row>
    <row r="108" spans="2:6" ht="25.5">
      <c r="B108" s="80" t="s">
        <v>275</v>
      </c>
      <c r="C108" s="103">
        <f>IF('Modulo 6-Emissioni atmosferiche'!E136="","",'Modulo 6-Emissioni atmosferiche'!E136)</f>
      </c>
      <c r="D108" s="27" t="s">
        <v>173</v>
      </c>
      <c r="E108" s="99" t="s">
        <v>399</v>
      </c>
      <c r="F108" s="71"/>
    </row>
    <row r="109" spans="2:5" ht="12.75">
      <c r="B109" s="67"/>
      <c r="C109" s="68"/>
      <c r="D109" s="68"/>
      <c r="E109" s="68"/>
    </row>
    <row r="110" spans="2:5" ht="12.75">
      <c r="B110" s="151"/>
      <c r="C110" s="152"/>
      <c r="D110" s="152"/>
      <c r="E110" s="153"/>
    </row>
    <row r="111" spans="2:4" ht="12.75">
      <c r="B111" s="154"/>
      <c r="C111" s="155"/>
      <c r="D111" s="155"/>
    </row>
    <row r="112" spans="2:4" ht="12.75">
      <c r="B112" s="76"/>
      <c r="C112" s="76"/>
      <c r="D112" s="76"/>
    </row>
  </sheetData>
  <mergeCells count="16">
    <mergeCell ref="B87:D87"/>
    <mergeCell ref="B94:D94"/>
    <mergeCell ref="B25:D25"/>
    <mergeCell ref="B41:D41"/>
    <mergeCell ref="B49:D49"/>
    <mergeCell ref="B80:D80"/>
    <mergeCell ref="B102:B103"/>
    <mergeCell ref="B6:E6"/>
    <mergeCell ref="B3:C3"/>
    <mergeCell ref="B57:D57"/>
    <mergeCell ref="B64:D64"/>
    <mergeCell ref="B69:D69"/>
    <mergeCell ref="B75:D75"/>
    <mergeCell ref="B21:B22"/>
    <mergeCell ref="B19:B20"/>
    <mergeCell ref="B8:D8"/>
  </mergeCells>
  <printOptions horizontalCentered="1"/>
  <pageMargins left="0.3937007874015748" right="0.1968503937007874" top="0.3937007874015748" bottom="0.3937007874015748" header="0.31496062992125984" footer="0.31496062992125984"/>
  <pageSetup fitToHeight="2" horizontalDpi="600" verticalDpi="600" orientation="portrait" paperSize="9" scale="63" r:id="rId2"/>
  <headerFooter alignWithMargins="0">
    <oddFooter>&amp;RPag. &amp;P/2</oddFooter>
  </headerFooter>
  <rowBreaks count="1" manualBreakCount="1">
    <brk id="55" max="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2:K44"/>
  <sheetViews>
    <sheetView zoomScale="75" zoomScaleNormal="75" workbookViewId="0" topLeftCell="A1">
      <selection activeCell="G2" sqref="G2"/>
    </sheetView>
  </sheetViews>
  <sheetFormatPr defaultColWidth="9.140625" defaultRowHeight="12.75"/>
  <cols>
    <col min="1" max="1" width="2.8515625" style="0" customWidth="1"/>
    <col min="2" max="2" width="19.57421875" style="0" customWidth="1"/>
    <col min="3" max="3" width="18.28125" style="0" customWidth="1"/>
    <col min="4" max="4" width="20.7109375" style="0" customWidth="1"/>
    <col min="5" max="5" width="19.8515625" style="0" customWidth="1"/>
    <col min="6" max="6" width="20.57421875" style="0" customWidth="1"/>
    <col min="7" max="7" width="19.140625" style="0" customWidth="1"/>
    <col min="8" max="8" width="22.7109375" style="0" customWidth="1"/>
    <col min="9" max="9" width="13.7109375" style="0" customWidth="1"/>
  </cols>
  <sheetData>
    <row r="2" spans="2:9" ht="23.25">
      <c r="B2" s="273" t="s">
        <v>191</v>
      </c>
      <c r="C2" s="273"/>
      <c r="D2" s="273"/>
      <c r="E2" s="273"/>
      <c r="F2" s="273"/>
      <c r="G2" s="6"/>
      <c r="H2" s="6"/>
      <c r="I2" s="6"/>
    </row>
    <row r="3" spans="2:9" ht="19.5" customHeight="1">
      <c r="B3" s="7"/>
      <c r="C3" s="7"/>
      <c r="D3" s="7"/>
      <c r="E3" s="6"/>
      <c r="F3" s="6"/>
      <c r="G3" s="6"/>
      <c r="H3" s="7"/>
      <c r="I3" s="7"/>
    </row>
    <row r="4" spans="2:9" ht="20.25">
      <c r="B4" s="8" t="s">
        <v>34</v>
      </c>
      <c r="C4" s="7"/>
      <c r="D4" s="7"/>
      <c r="E4" s="6"/>
      <c r="F4" s="6"/>
      <c r="G4" s="6"/>
      <c r="H4" s="7"/>
      <c r="I4" s="7"/>
    </row>
    <row r="5" spans="2:9" ht="4.5" customHeight="1">
      <c r="B5" s="8"/>
      <c r="C5" s="7"/>
      <c r="D5" s="7"/>
      <c r="E5" s="6"/>
      <c r="F5" s="6"/>
      <c r="G5" s="6"/>
      <c r="H5" s="7"/>
      <c r="I5" s="7"/>
    </row>
    <row r="6" spans="2:9" ht="36" customHeight="1">
      <c r="B6" s="87" t="s">
        <v>75</v>
      </c>
      <c r="C6" s="122" t="str">
        <f>'Modulo 1-Produzione'!C4</f>
        <v>anno ______</v>
      </c>
      <c r="D6" s="7"/>
      <c r="E6" s="6"/>
      <c r="F6" s="6"/>
      <c r="G6" s="6"/>
      <c r="H6" s="7"/>
      <c r="I6" s="7"/>
    </row>
    <row r="7" spans="2:9" ht="12" customHeight="1">
      <c r="B7" s="8"/>
      <c r="C7" s="7"/>
      <c r="D7" s="7"/>
      <c r="E7" s="6"/>
      <c r="F7" s="6"/>
      <c r="G7" s="6"/>
      <c r="H7" s="7"/>
      <c r="I7" s="7"/>
    </row>
    <row r="8" spans="2:10" ht="33" customHeight="1">
      <c r="B8" s="306" t="s">
        <v>417</v>
      </c>
      <c r="C8" s="307"/>
      <c r="D8" s="303" t="s">
        <v>418</v>
      </c>
      <c r="E8" s="296" t="s">
        <v>43</v>
      </c>
      <c r="F8" s="296" t="s">
        <v>49</v>
      </c>
      <c r="G8" s="305" t="s">
        <v>33</v>
      </c>
      <c r="H8" s="11"/>
      <c r="I8" s="11"/>
      <c r="J8" s="11"/>
    </row>
    <row r="9" spans="2:10" ht="20.25" customHeight="1">
      <c r="B9" s="308"/>
      <c r="C9" s="309"/>
      <c r="D9" s="304"/>
      <c r="E9" s="304"/>
      <c r="F9" s="297"/>
      <c r="G9" s="305"/>
      <c r="H9" s="11"/>
      <c r="I9" s="11"/>
      <c r="J9" s="11"/>
    </row>
    <row r="10" spans="2:10" ht="48" customHeight="1">
      <c r="B10" s="310" t="s">
        <v>219</v>
      </c>
      <c r="C10" s="311"/>
      <c r="D10" s="50"/>
      <c r="E10" s="23" t="s">
        <v>211</v>
      </c>
      <c r="F10" s="50"/>
      <c r="G10" s="50"/>
      <c r="H10" s="6"/>
      <c r="I10" s="6"/>
      <c r="J10" s="6"/>
    </row>
    <row r="11" spans="2:10" ht="22.5" customHeight="1">
      <c r="B11" s="310" t="s">
        <v>177</v>
      </c>
      <c r="C11" s="311"/>
      <c r="D11" s="50"/>
      <c r="E11" s="23" t="s">
        <v>211</v>
      </c>
      <c r="F11" s="50"/>
      <c r="G11" s="50"/>
      <c r="H11" s="6"/>
      <c r="I11" s="6"/>
      <c r="J11" s="6"/>
    </row>
    <row r="12" spans="2:9" ht="12.75">
      <c r="B12" s="12"/>
      <c r="C12" s="12"/>
      <c r="D12" s="12"/>
      <c r="E12" s="13"/>
      <c r="F12" s="13"/>
      <c r="G12" s="13"/>
      <c r="H12" s="13"/>
      <c r="I12" s="13"/>
    </row>
    <row r="13" spans="2:9" ht="12.75">
      <c r="B13" s="12"/>
      <c r="C13" s="12"/>
      <c r="D13" s="12"/>
      <c r="E13" s="13"/>
      <c r="F13" s="13"/>
      <c r="G13" s="13"/>
      <c r="H13" s="13"/>
      <c r="I13" s="13"/>
    </row>
    <row r="14" spans="2:9" ht="35.25" customHeight="1">
      <c r="B14" s="15"/>
      <c r="C14" s="16"/>
      <c r="D14" s="300" t="s">
        <v>419</v>
      </c>
      <c r="E14" s="301"/>
      <c r="F14" s="301"/>
      <c r="G14" s="302"/>
      <c r="H14" s="17"/>
      <c r="I14" s="17"/>
    </row>
    <row r="15" spans="2:9" ht="63" customHeight="1">
      <c r="B15" s="306" t="s">
        <v>420</v>
      </c>
      <c r="C15" s="307"/>
      <c r="D15" s="10" t="s">
        <v>138</v>
      </c>
      <c r="E15" s="10" t="s">
        <v>35</v>
      </c>
      <c r="F15" s="10" t="s">
        <v>36</v>
      </c>
      <c r="G15" s="10" t="s">
        <v>192</v>
      </c>
      <c r="H15" s="4" t="s">
        <v>49</v>
      </c>
      <c r="I15" s="19" t="s">
        <v>33</v>
      </c>
    </row>
    <row r="16" spans="2:9" ht="12.75" customHeight="1">
      <c r="B16" s="308"/>
      <c r="C16" s="309"/>
      <c r="D16" s="18" t="s">
        <v>78</v>
      </c>
      <c r="E16" s="18" t="s">
        <v>78</v>
      </c>
      <c r="F16" s="18" t="s">
        <v>78</v>
      </c>
      <c r="G16" s="18" t="s">
        <v>78</v>
      </c>
      <c r="H16" s="14"/>
      <c r="I16" s="14"/>
    </row>
    <row r="17" spans="2:9" ht="15.75">
      <c r="B17" s="274" t="s">
        <v>37</v>
      </c>
      <c r="C17" s="299"/>
      <c r="D17" s="50"/>
      <c r="E17" s="50"/>
      <c r="F17" s="50"/>
      <c r="G17" s="50"/>
      <c r="H17" s="50"/>
      <c r="I17" s="50"/>
    </row>
    <row r="18" spans="2:9" ht="15.75">
      <c r="B18" s="274" t="s">
        <v>38</v>
      </c>
      <c r="C18" s="299"/>
      <c r="D18" s="50"/>
      <c r="E18" s="50"/>
      <c r="F18" s="50"/>
      <c r="G18" s="50"/>
      <c r="H18" s="50"/>
      <c r="I18" s="50"/>
    </row>
    <row r="19" spans="2:9" ht="15.75">
      <c r="B19" s="274" t="s">
        <v>39</v>
      </c>
      <c r="C19" s="299"/>
      <c r="D19" s="50"/>
      <c r="E19" s="50"/>
      <c r="F19" s="50"/>
      <c r="G19" s="50"/>
      <c r="H19" s="50"/>
      <c r="I19" s="50"/>
    </row>
    <row r="20" spans="2:9" ht="15.75">
      <c r="B20" s="274" t="s">
        <v>113</v>
      </c>
      <c r="C20" s="299"/>
      <c r="D20" s="50"/>
      <c r="E20" s="50"/>
      <c r="F20" s="50"/>
      <c r="G20" s="50"/>
      <c r="H20" s="50"/>
      <c r="I20" s="50"/>
    </row>
    <row r="21" spans="2:9" ht="15.75">
      <c r="B21" s="274" t="s">
        <v>114</v>
      </c>
      <c r="C21" s="299"/>
      <c r="D21" s="50"/>
      <c r="E21" s="50"/>
      <c r="F21" s="50"/>
      <c r="G21" s="50"/>
      <c r="H21" s="50"/>
      <c r="I21" s="50"/>
    </row>
    <row r="22" spans="2:9" ht="15.75">
      <c r="B22" s="274" t="s">
        <v>28</v>
      </c>
      <c r="C22" s="299"/>
      <c r="D22" s="50"/>
      <c r="E22" s="50"/>
      <c r="F22" s="50"/>
      <c r="G22" s="50"/>
      <c r="H22" s="50"/>
      <c r="I22" s="50"/>
    </row>
    <row r="23" ht="12.75" customHeight="1"/>
    <row r="24" spans="2:9" ht="12.75" customHeight="1">
      <c r="B24" s="20"/>
      <c r="C24" s="6"/>
      <c r="D24" s="6"/>
      <c r="E24" s="6"/>
      <c r="F24" s="6"/>
      <c r="G24" s="6"/>
      <c r="H24" s="6"/>
      <c r="I24" s="6"/>
    </row>
    <row r="25" spans="2:9" ht="20.25" customHeight="1">
      <c r="B25" s="20"/>
      <c r="C25" s="6"/>
      <c r="D25" s="113" t="s">
        <v>186</v>
      </c>
      <c r="E25" s="113" t="s">
        <v>187</v>
      </c>
      <c r="F25" s="113" t="s">
        <v>188</v>
      </c>
      <c r="G25" s="113" t="s">
        <v>189</v>
      </c>
      <c r="H25" s="6"/>
      <c r="I25" s="6"/>
    </row>
    <row r="26" spans="2:9" ht="28.5" customHeight="1">
      <c r="B26" s="310" t="s">
        <v>40</v>
      </c>
      <c r="C26" s="311"/>
      <c r="D26" s="55">
        <f>IF(COUNT(D17:D22)&lt;&gt;0,SUM(D17:D22),"")</f>
      </c>
      <c r="E26" s="55">
        <f>IF(COUNT(E17:E22)&lt;&gt;0,SUM(E17:E22),"")</f>
      </c>
      <c r="F26" s="55">
        <f>IF(COUNT(F17:F22)&lt;&gt;0,SUM(F17:F22),"")</f>
      </c>
      <c r="G26" s="55">
        <f>IF(COUNT(G17:G22)&lt;&gt;0,SUM(G17:G22),"")</f>
      </c>
      <c r="H26" s="6"/>
      <c r="I26" s="6"/>
    </row>
    <row r="27" spans="2:9" ht="26.25" customHeight="1">
      <c r="B27" s="6"/>
      <c r="C27" s="6"/>
      <c r="D27" s="6"/>
      <c r="E27" s="6"/>
      <c r="F27" s="6"/>
      <c r="G27" s="6"/>
      <c r="H27" s="6"/>
      <c r="I27" s="6"/>
    </row>
    <row r="28" spans="2:9" ht="20.25">
      <c r="B28" s="8" t="s">
        <v>107</v>
      </c>
      <c r="C28" s="6"/>
      <c r="D28" s="6"/>
      <c r="E28" s="6"/>
      <c r="F28" s="6"/>
      <c r="G28" s="6"/>
      <c r="H28" s="6"/>
      <c r="I28" s="6"/>
    </row>
    <row r="29" spans="2:9" ht="4.5" customHeight="1">
      <c r="B29" s="6"/>
      <c r="C29" s="6"/>
      <c r="D29" s="6"/>
      <c r="E29" s="6"/>
      <c r="F29" s="6"/>
      <c r="G29" s="6"/>
      <c r="H29" s="6"/>
      <c r="I29" s="6"/>
    </row>
    <row r="30" spans="2:9" ht="30" customHeight="1">
      <c r="B30" s="39" t="s">
        <v>41</v>
      </c>
      <c r="C30" s="280" t="s">
        <v>42</v>
      </c>
      <c r="D30" s="281"/>
      <c r="E30" s="39" t="s">
        <v>43</v>
      </c>
      <c r="F30" s="280" t="s">
        <v>44</v>
      </c>
      <c r="G30" s="282"/>
      <c r="H30" s="281"/>
      <c r="I30" s="39" t="s">
        <v>105</v>
      </c>
    </row>
    <row r="31" spans="2:11" ht="27.75" customHeight="1">
      <c r="B31" s="21" t="s">
        <v>45</v>
      </c>
      <c r="C31" s="278" t="s">
        <v>46</v>
      </c>
      <c r="D31" s="279"/>
      <c r="E31" s="23" t="s">
        <v>47</v>
      </c>
      <c r="F31" s="270" t="s">
        <v>142</v>
      </c>
      <c r="G31" s="271"/>
      <c r="H31" s="272"/>
      <c r="I31" s="54">
        <f>IF(COUNT(D26:E26)&lt;&gt;0,(((E26+D26)/(D10+E26+D26))*100),"")</f>
      </c>
      <c r="J31" s="276"/>
      <c r="K31" s="277"/>
    </row>
    <row r="32" spans="2:9" ht="29.25" customHeight="1">
      <c r="B32" s="21" t="s">
        <v>48</v>
      </c>
      <c r="C32" s="278" t="s">
        <v>401</v>
      </c>
      <c r="D32" s="279"/>
      <c r="E32" s="23" t="s">
        <v>47</v>
      </c>
      <c r="F32" s="270" t="s">
        <v>229</v>
      </c>
      <c r="G32" s="271"/>
      <c r="H32" s="272"/>
      <c r="I32" s="54">
        <f>IF(COUNT(D26:F26)&lt;&gt;0,((D26+E26+F26)/(E26+F26+G26))*100,"")</f>
      </c>
    </row>
    <row r="33" spans="6:9" ht="12.75">
      <c r="F33" s="6"/>
      <c r="G33" s="6"/>
      <c r="H33" s="6"/>
      <c r="I33" s="6"/>
    </row>
    <row r="34" ht="12.75" customHeight="1"/>
    <row r="35" ht="12.75" customHeight="1"/>
    <row r="36" spans="2:4" ht="20.25">
      <c r="B36" s="285" t="s">
        <v>225</v>
      </c>
      <c r="C36" s="285"/>
      <c r="D36" s="285"/>
    </row>
    <row r="37" spans="2:9" s="28" customFormat="1" ht="30" customHeight="1">
      <c r="B37" s="293" t="s">
        <v>41</v>
      </c>
      <c r="C37" s="293"/>
      <c r="D37" s="4" t="s">
        <v>60</v>
      </c>
      <c r="E37" s="4" t="s">
        <v>43</v>
      </c>
      <c r="F37" s="286" t="s">
        <v>49</v>
      </c>
      <c r="G37" s="275"/>
      <c r="H37" s="286" t="s">
        <v>33</v>
      </c>
      <c r="I37" s="275"/>
    </row>
    <row r="38" spans="2:9" ht="30" customHeight="1">
      <c r="B38" s="290" t="s">
        <v>226</v>
      </c>
      <c r="C38" s="290"/>
      <c r="D38" s="47"/>
      <c r="E38" s="23" t="s">
        <v>211</v>
      </c>
      <c r="F38" s="294"/>
      <c r="G38" s="295"/>
      <c r="H38" s="294"/>
      <c r="I38" s="295"/>
    </row>
    <row r="39" spans="2:9" ht="30" customHeight="1">
      <c r="B39" s="290" t="s">
        <v>221</v>
      </c>
      <c r="C39" s="290"/>
      <c r="D39" s="47"/>
      <c r="E39" s="23" t="s">
        <v>211</v>
      </c>
      <c r="F39" s="294"/>
      <c r="G39" s="295"/>
      <c r="H39" s="294"/>
      <c r="I39" s="295"/>
    </row>
    <row r="40" spans="2:9" ht="30" customHeight="1">
      <c r="B40" s="290" t="s">
        <v>227</v>
      </c>
      <c r="C40" s="290"/>
      <c r="D40" s="47"/>
      <c r="E40" s="23" t="s">
        <v>211</v>
      </c>
      <c r="F40" s="294"/>
      <c r="G40" s="295"/>
      <c r="H40" s="294"/>
      <c r="I40" s="295"/>
    </row>
    <row r="42" spans="2:9" ht="14.25">
      <c r="B42" s="312" t="s">
        <v>115</v>
      </c>
      <c r="C42" s="312"/>
      <c r="D42" s="312"/>
      <c r="E42" s="312"/>
      <c r="F42" s="312"/>
      <c r="G42" s="312"/>
      <c r="H42" s="312"/>
      <c r="I42" s="312"/>
    </row>
    <row r="43" spans="2:9" ht="14.25">
      <c r="B43" s="312" t="s">
        <v>402</v>
      </c>
      <c r="C43" s="312"/>
      <c r="D43" s="312"/>
      <c r="E43" s="312"/>
      <c r="F43" s="312"/>
      <c r="G43" s="312"/>
      <c r="H43" s="312"/>
      <c r="I43" s="312"/>
    </row>
    <row r="44" spans="2:9" ht="14.25" customHeight="1">
      <c r="B44" s="313" t="s">
        <v>400</v>
      </c>
      <c r="C44" s="313"/>
      <c r="D44" s="313"/>
      <c r="E44" s="313"/>
      <c r="F44" s="313"/>
      <c r="G44" s="313"/>
      <c r="H44" s="313"/>
      <c r="I44" s="313"/>
    </row>
  </sheetData>
  <mergeCells count="40">
    <mergeCell ref="B42:I42"/>
    <mergeCell ref="B43:I43"/>
    <mergeCell ref="B44:I44"/>
    <mergeCell ref="H39:I39"/>
    <mergeCell ref="F37:G37"/>
    <mergeCell ref="H37:I37"/>
    <mergeCell ref="B40:C40"/>
    <mergeCell ref="F40:G40"/>
    <mergeCell ref="H40:I40"/>
    <mergeCell ref="B38:C38"/>
    <mergeCell ref="F38:G38"/>
    <mergeCell ref="H38:I38"/>
    <mergeCell ref="B39:C39"/>
    <mergeCell ref="F39:G39"/>
    <mergeCell ref="B11:C11"/>
    <mergeCell ref="B10:C10"/>
    <mergeCell ref="B36:D36"/>
    <mergeCell ref="B37:C37"/>
    <mergeCell ref="B26:C26"/>
    <mergeCell ref="B15:C16"/>
    <mergeCell ref="B17:C17"/>
    <mergeCell ref="B18:C18"/>
    <mergeCell ref="B19:C19"/>
    <mergeCell ref="B2:F2"/>
    <mergeCell ref="B20:C20"/>
    <mergeCell ref="B21:C21"/>
    <mergeCell ref="B22:C22"/>
    <mergeCell ref="F8:F9"/>
    <mergeCell ref="D14:G14"/>
    <mergeCell ref="D8:D9"/>
    <mergeCell ref="E8:E9"/>
    <mergeCell ref="G8:G9"/>
    <mergeCell ref="B8:C9"/>
    <mergeCell ref="J31:K31"/>
    <mergeCell ref="C31:D31"/>
    <mergeCell ref="C32:D32"/>
    <mergeCell ref="C30:D30"/>
    <mergeCell ref="F30:H30"/>
    <mergeCell ref="F31:H31"/>
    <mergeCell ref="F32:H32"/>
  </mergeCells>
  <printOptions/>
  <pageMargins left="0.7874015748031497" right="0.7874015748031497" top="0.23" bottom="0.29" header="0.45" footer="0.35"/>
  <pageSetup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K49"/>
  <sheetViews>
    <sheetView zoomScale="75" zoomScaleNormal="75" workbookViewId="0" topLeftCell="A1">
      <selection activeCell="H4" sqref="H4"/>
    </sheetView>
  </sheetViews>
  <sheetFormatPr defaultColWidth="9.140625" defaultRowHeight="12.75"/>
  <cols>
    <col min="1" max="1" width="3.421875" style="0" customWidth="1"/>
    <col min="2" max="2" width="21.421875" style="0" customWidth="1"/>
    <col min="3" max="3" width="27.28125" style="0" customWidth="1"/>
    <col min="4" max="4" width="26.7109375" style="0" customWidth="1"/>
    <col min="5" max="5" width="19.8515625" style="0" customWidth="1"/>
    <col min="6" max="6" width="17.28125" style="0" customWidth="1"/>
    <col min="7" max="7" width="17.140625" style="0" customWidth="1"/>
    <col min="8" max="8" width="35.28125" style="0" customWidth="1"/>
    <col min="9" max="9" width="22.140625" style="0" customWidth="1"/>
  </cols>
  <sheetData>
    <row r="2" spans="2:9" ht="23.25">
      <c r="B2" s="284" t="s">
        <v>285</v>
      </c>
      <c r="C2" s="284"/>
      <c r="D2" s="284"/>
      <c r="E2" s="284"/>
      <c r="F2" s="284"/>
      <c r="G2" s="6"/>
      <c r="H2" s="6"/>
      <c r="I2" s="6"/>
    </row>
    <row r="3" spans="2:9" ht="19.5" customHeight="1">
      <c r="B3" s="6"/>
      <c r="C3" s="6"/>
      <c r="D3" s="6"/>
      <c r="E3" s="6"/>
      <c r="F3" s="6"/>
      <c r="G3" s="6"/>
      <c r="H3" s="6"/>
      <c r="I3" s="6"/>
    </row>
    <row r="4" spans="2:9" ht="18.75">
      <c r="B4" s="9" t="s">
        <v>34</v>
      </c>
      <c r="C4" s="6"/>
      <c r="D4" s="6"/>
      <c r="E4" s="6"/>
      <c r="F4" s="25"/>
      <c r="G4" s="25"/>
      <c r="H4" s="25"/>
      <c r="I4" s="25"/>
    </row>
    <row r="5" spans="2:9" ht="6" customHeight="1">
      <c r="B5" s="9"/>
      <c r="C5" s="6"/>
      <c r="D5" s="6"/>
      <c r="E5" s="6"/>
      <c r="F5" s="25"/>
      <c r="G5" s="25"/>
      <c r="H5" s="25"/>
      <c r="I5" s="25"/>
    </row>
    <row r="6" spans="2:9" ht="36" customHeight="1">
      <c r="B6" s="87" t="s">
        <v>75</v>
      </c>
      <c r="C6" s="122" t="str">
        <f>'Modulo 1-Produzione'!C4</f>
        <v>anno ______</v>
      </c>
      <c r="D6" s="6"/>
      <c r="E6" s="6"/>
      <c r="F6" s="25"/>
      <c r="G6" s="25"/>
      <c r="H6" s="25"/>
      <c r="I6" s="25"/>
    </row>
    <row r="7" spans="2:9" ht="6" customHeight="1">
      <c r="B7" s="9"/>
      <c r="C7" s="6"/>
      <c r="D7" s="6"/>
      <c r="E7" s="6"/>
      <c r="F7" s="25"/>
      <c r="G7" s="25"/>
      <c r="H7" s="25"/>
      <c r="I7" s="25"/>
    </row>
    <row r="8" spans="2:9" ht="35.25" customHeight="1">
      <c r="B8" s="306" t="s">
        <v>421</v>
      </c>
      <c r="C8" s="307"/>
      <c r="D8" s="305" t="s">
        <v>50</v>
      </c>
      <c r="E8" s="316" t="s">
        <v>152</v>
      </c>
      <c r="F8" s="315" t="s">
        <v>148</v>
      </c>
      <c r="G8" s="315"/>
      <c r="H8" s="293" t="s">
        <v>49</v>
      </c>
      <c r="I8" s="305" t="s">
        <v>33</v>
      </c>
    </row>
    <row r="9" spans="2:9" ht="30.75" customHeight="1">
      <c r="B9" s="308"/>
      <c r="C9" s="309"/>
      <c r="D9" s="305"/>
      <c r="E9" s="316"/>
      <c r="F9" s="42" t="s">
        <v>51</v>
      </c>
      <c r="G9" s="42" t="s">
        <v>52</v>
      </c>
      <c r="H9" s="293"/>
      <c r="I9" s="305"/>
    </row>
    <row r="10" spans="2:9" ht="36.75" customHeight="1">
      <c r="B10" s="310" t="s">
        <v>180</v>
      </c>
      <c r="C10" s="311"/>
      <c r="D10" s="23" t="s">
        <v>81</v>
      </c>
      <c r="E10" s="50"/>
      <c r="F10" s="52"/>
      <c r="G10" s="52"/>
      <c r="H10" s="52"/>
      <c r="I10" s="52"/>
    </row>
    <row r="11" spans="2:9" ht="30.75" customHeight="1">
      <c r="B11" s="310" t="s">
        <v>181</v>
      </c>
      <c r="C11" s="311"/>
      <c r="D11" s="23" t="s">
        <v>82</v>
      </c>
      <c r="E11" s="50"/>
      <c r="F11" s="52"/>
      <c r="G11" s="52"/>
      <c r="H11" s="52"/>
      <c r="I11" s="52"/>
    </row>
    <row r="12" spans="2:9" ht="30.75" customHeight="1">
      <c r="B12" s="310" t="s">
        <v>139</v>
      </c>
      <c r="C12" s="311"/>
      <c r="D12" s="23" t="s">
        <v>83</v>
      </c>
      <c r="E12" s="50"/>
      <c r="F12" s="52"/>
      <c r="G12" s="52"/>
      <c r="H12" s="52"/>
      <c r="I12" s="52"/>
    </row>
    <row r="13" spans="2:9" ht="30.75" customHeight="1">
      <c r="B13" s="310" t="s">
        <v>140</v>
      </c>
      <c r="C13" s="311"/>
      <c r="D13" s="23" t="s">
        <v>84</v>
      </c>
      <c r="E13" s="50"/>
      <c r="F13" s="52"/>
      <c r="G13" s="52"/>
      <c r="H13" s="52"/>
      <c r="I13" s="52"/>
    </row>
    <row r="14" spans="2:9" ht="30.75" customHeight="1">
      <c r="B14" s="310" t="s">
        <v>141</v>
      </c>
      <c r="C14" s="311"/>
      <c r="D14" s="23" t="s">
        <v>85</v>
      </c>
      <c r="E14" s="50"/>
      <c r="F14" s="52"/>
      <c r="G14" s="52"/>
      <c r="H14" s="52"/>
      <c r="I14" s="52"/>
    </row>
    <row r="15" spans="2:9" ht="30.75" customHeight="1">
      <c r="B15" s="310" t="s">
        <v>116</v>
      </c>
      <c r="C15" s="311"/>
      <c r="D15" s="23" t="s">
        <v>53</v>
      </c>
      <c r="E15" s="50"/>
      <c r="F15" s="52"/>
      <c r="G15" s="52"/>
      <c r="H15" s="52"/>
      <c r="I15" s="52"/>
    </row>
    <row r="16" spans="2:9" ht="12.75">
      <c r="B16" s="6"/>
      <c r="C16" s="6"/>
      <c r="D16" s="6"/>
      <c r="E16" s="6"/>
      <c r="F16" s="6"/>
      <c r="G16" s="6"/>
      <c r="H16" s="6"/>
      <c r="I16" s="6"/>
    </row>
    <row r="17" spans="2:9" ht="19.5" customHeight="1">
      <c r="B17" s="317" t="s">
        <v>111</v>
      </c>
      <c r="C17" s="318"/>
      <c r="D17" s="319"/>
      <c r="E17" s="6"/>
      <c r="F17" s="6"/>
      <c r="G17" s="6"/>
      <c r="H17" s="6"/>
      <c r="I17" s="6"/>
    </row>
    <row r="18" spans="2:9" ht="31.5" customHeight="1">
      <c r="B18" s="320" t="s">
        <v>56</v>
      </c>
      <c r="C18" s="321"/>
      <c r="D18" s="23" t="s">
        <v>86</v>
      </c>
      <c r="E18" s="50"/>
      <c r="F18" s="52"/>
      <c r="G18" s="52"/>
      <c r="H18" s="52"/>
      <c r="I18" s="52"/>
    </row>
    <row r="19" spans="2:9" ht="33.75" customHeight="1">
      <c r="B19" s="320" t="s">
        <v>54</v>
      </c>
      <c r="C19" s="321"/>
      <c r="D19" s="23" t="s">
        <v>87</v>
      </c>
      <c r="E19" s="50"/>
      <c r="F19" s="52"/>
      <c r="G19" s="52"/>
      <c r="H19" s="52"/>
      <c r="I19" s="52"/>
    </row>
    <row r="20" spans="2:9" ht="12.75">
      <c r="B20" s="6" t="s">
        <v>117</v>
      </c>
      <c r="C20" s="6"/>
      <c r="D20" s="6"/>
      <c r="E20" s="6"/>
      <c r="F20" s="6"/>
      <c r="G20" s="6"/>
      <c r="H20" s="6"/>
      <c r="I20" s="6"/>
    </row>
    <row r="21" spans="2:9" ht="12.75">
      <c r="B21" s="6" t="s">
        <v>58</v>
      </c>
      <c r="C21" s="6"/>
      <c r="D21" s="6"/>
      <c r="E21" s="6"/>
      <c r="F21" s="6"/>
      <c r="G21" s="6"/>
      <c r="H21" s="6"/>
      <c r="I21" s="6"/>
    </row>
    <row r="22" spans="2:9" ht="12.75">
      <c r="B22" s="6"/>
      <c r="C22" s="6"/>
      <c r="D22" s="6"/>
      <c r="E22" s="6"/>
      <c r="F22" s="6"/>
      <c r="G22" s="6"/>
      <c r="H22" s="6"/>
      <c r="I22" s="6"/>
    </row>
    <row r="23" spans="2:9" ht="12.75">
      <c r="B23" s="6"/>
      <c r="C23" s="6"/>
      <c r="D23" s="6"/>
      <c r="E23" s="6"/>
      <c r="F23" s="6"/>
      <c r="G23" s="6"/>
      <c r="H23" s="6"/>
      <c r="I23" s="6"/>
    </row>
    <row r="24" spans="2:9" ht="28.5" customHeight="1">
      <c r="B24" s="19" t="s">
        <v>41</v>
      </c>
      <c r="C24" s="325" t="s">
        <v>104</v>
      </c>
      <c r="D24" s="326"/>
      <c r="E24" s="19" t="s">
        <v>60</v>
      </c>
      <c r="F24" s="19" t="s">
        <v>43</v>
      </c>
      <c r="G24" s="6"/>
      <c r="H24" s="6"/>
      <c r="I24" s="6"/>
    </row>
    <row r="25" spans="2:8" ht="30" customHeight="1">
      <c r="B25" s="104" t="s">
        <v>112</v>
      </c>
      <c r="C25" s="323" t="s">
        <v>324</v>
      </c>
      <c r="D25" s="324"/>
      <c r="E25" s="199">
        <f>IF('Modulo 1-Produzione'!C17="","",'Modulo 1-Produzione'!C17)</f>
      </c>
      <c r="F25" s="104" t="s">
        <v>228</v>
      </c>
      <c r="H25" s="6"/>
    </row>
    <row r="26" spans="2:8" ht="30" customHeight="1">
      <c r="B26" s="4" t="s">
        <v>108</v>
      </c>
      <c r="C26" s="310" t="s">
        <v>325</v>
      </c>
      <c r="D26" s="322"/>
      <c r="E26" s="200">
        <f>IF('Modulo 1-Produzione'!D17="","",'Modulo 1-Produzione'!D17)</f>
      </c>
      <c r="F26" s="104" t="s">
        <v>211</v>
      </c>
      <c r="H26" s="6"/>
    </row>
    <row r="27" spans="2:8" ht="15.75">
      <c r="B27" s="333" t="s">
        <v>232</v>
      </c>
      <c r="C27" s="333"/>
      <c r="D27" s="333"/>
      <c r="E27" s="24"/>
      <c r="F27" s="24"/>
      <c r="G27" s="24"/>
      <c r="H27" s="24"/>
    </row>
    <row r="28" spans="2:9" ht="18.75" customHeight="1">
      <c r="B28" s="6"/>
      <c r="C28" s="6"/>
      <c r="D28" s="6"/>
      <c r="E28" s="6"/>
      <c r="F28" s="6"/>
      <c r="G28" s="6"/>
      <c r="H28" s="6"/>
      <c r="I28" s="6"/>
    </row>
    <row r="29" spans="2:9" ht="20.25">
      <c r="B29" s="8" t="s">
        <v>107</v>
      </c>
      <c r="C29" s="6"/>
      <c r="D29" s="6"/>
      <c r="E29" s="6"/>
      <c r="F29" s="6"/>
      <c r="G29" s="6"/>
      <c r="H29" s="6"/>
      <c r="I29" s="6"/>
    </row>
    <row r="30" spans="2:9" ht="6" customHeight="1">
      <c r="B30" s="6"/>
      <c r="C30" s="6"/>
      <c r="D30" s="6"/>
      <c r="E30" s="6"/>
      <c r="F30" s="6"/>
      <c r="G30" s="6"/>
      <c r="H30" s="6"/>
      <c r="I30" s="6"/>
    </row>
    <row r="31" spans="2:11" ht="31.5" customHeight="1">
      <c r="B31" s="23" t="s">
        <v>41</v>
      </c>
      <c r="C31" s="280" t="s">
        <v>42</v>
      </c>
      <c r="D31" s="281"/>
      <c r="E31" s="191" t="s">
        <v>43</v>
      </c>
      <c r="F31" s="280" t="s">
        <v>44</v>
      </c>
      <c r="G31" s="282"/>
      <c r="H31" s="281"/>
      <c r="I31" s="23" t="s">
        <v>105</v>
      </c>
      <c r="J31" s="30"/>
      <c r="K31" s="30"/>
    </row>
    <row r="32" spans="2:11" ht="33.75" customHeight="1">
      <c r="B32" s="43" t="s">
        <v>80</v>
      </c>
      <c r="C32" s="334" t="s">
        <v>233</v>
      </c>
      <c r="D32" s="334"/>
      <c r="E32" s="27" t="s">
        <v>47</v>
      </c>
      <c r="F32" s="314" t="s">
        <v>235</v>
      </c>
      <c r="G32" s="314"/>
      <c r="H32" s="314"/>
      <c r="I32" s="64">
        <f>IF(COUNT(E12:E15)=0,"",((E12+E13+E14)/(E13+E14+E15))*100)</f>
      </c>
      <c r="J32" s="48"/>
      <c r="K32" s="29"/>
    </row>
    <row r="33" spans="2:10" ht="33.75" customHeight="1">
      <c r="B33" s="43" t="s">
        <v>55</v>
      </c>
      <c r="C33" s="334" t="s">
        <v>57</v>
      </c>
      <c r="D33" s="334"/>
      <c r="E33" s="27" t="s">
        <v>47</v>
      </c>
      <c r="F33" s="314" t="s">
        <v>144</v>
      </c>
      <c r="G33" s="314"/>
      <c r="H33" s="314"/>
      <c r="I33" s="64">
        <f>IF(COUNT(E18:E19)=0,"",((E18)/(E18+E19))*100)</f>
      </c>
      <c r="J33" s="48"/>
    </row>
    <row r="34" spans="2:10" ht="33.75" customHeight="1">
      <c r="B34" s="327" t="s">
        <v>156</v>
      </c>
      <c r="C34" s="329" t="s">
        <v>118</v>
      </c>
      <c r="D34" s="330"/>
      <c r="E34" s="27" t="s">
        <v>216</v>
      </c>
      <c r="F34" s="314" t="s">
        <v>317</v>
      </c>
      <c r="G34" s="314"/>
      <c r="H34" s="314"/>
      <c r="I34" s="64">
        <f>IF(COUNT(E10:E11,E25)=0,"",(((E10+E11)/(E25/1000))))</f>
      </c>
      <c r="J34" s="48"/>
    </row>
    <row r="35" spans="2:10" ht="33.75" customHeight="1">
      <c r="B35" s="328"/>
      <c r="C35" s="331"/>
      <c r="D35" s="332"/>
      <c r="E35" s="22" t="s">
        <v>236</v>
      </c>
      <c r="F35" s="314" t="s">
        <v>318</v>
      </c>
      <c r="G35" s="314"/>
      <c r="H35" s="314"/>
      <c r="I35" s="127">
        <f>IF(COUNT(E10:E11,E26)=0,"",(((E10+E11)/E26)))</f>
      </c>
      <c r="J35" s="48"/>
    </row>
    <row r="36" spans="2:9" ht="15.75">
      <c r="B36" s="335" t="s">
        <v>234</v>
      </c>
      <c r="C36" s="335"/>
      <c r="D36" s="335"/>
      <c r="E36" s="6"/>
      <c r="F36" s="6"/>
      <c r="G36" s="6"/>
      <c r="H36" s="6"/>
      <c r="I36" s="6"/>
    </row>
    <row r="38" ht="12.75">
      <c r="E38" s="91"/>
    </row>
    <row r="39" spans="2:4" ht="20.25">
      <c r="B39" s="285" t="s">
        <v>225</v>
      </c>
      <c r="C39" s="285"/>
      <c r="D39" s="285"/>
    </row>
    <row r="40" spans="2:8" s="28" customFormat="1" ht="31.5" customHeight="1">
      <c r="B40" s="293" t="s">
        <v>41</v>
      </c>
      <c r="C40" s="293"/>
      <c r="D40" s="4" t="s">
        <v>60</v>
      </c>
      <c r="E40" s="4" t="s">
        <v>43</v>
      </c>
      <c r="F40" s="286" t="s">
        <v>49</v>
      </c>
      <c r="G40" s="275"/>
      <c r="H40" s="4" t="s">
        <v>33</v>
      </c>
    </row>
    <row r="41" spans="2:8" ht="30" customHeight="1">
      <c r="B41" s="290" t="s">
        <v>237</v>
      </c>
      <c r="C41" s="290"/>
      <c r="D41" s="47"/>
      <c r="E41" s="23" t="s">
        <v>238</v>
      </c>
      <c r="F41" s="294"/>
      <c r="G41" s="295"/>
      <c r="H41" s="47"/>
    </row>
    <row r="42" spans="2:8" ht="30" customHeight="1">
      <c r="B42" s="290" t="s">
        <v>239</v>
      </c>
      <c r="C42" s="290"/>
      <c r="D42" s="47"/>
      <c r="E42" s="23" t="s">
        <v>238</v>
      </c>
      <c r="F42" s="294"/>
      <c r="G42" s="295"/>
      <c r="H42" s="47"/>
    </row>
    <row r="43" spans="2:8" ht="30" customHeight="1">
      <c r="B43" s="292" t="s">
        <v>265</v>
      </c>
      <c r="C43" s="283"/>
      <c r="D43" s="47"/>
      <c r="E43" s="23" t="s">
        <v>238</v>
      </c>
      <c r="F43" s="132"/>
      <c r="G43" s="133"/>
      <c r="H43" s="47"/>
    </row>
    <row r="44" spans="2:8" ht="30" customHeight="1">
      <c r="B44" s="290" t="s">
        <v>240</v>
      </c>
      <c r="C44" s="290"/>
      <c r="D44" s="47"/>
      <c r="E44" s="23" t="s">
        <v>238</v>
      </c>
      <c r="F44" s="294"/>
      <c r="G44" s="295"/>
      <c r="H44" s="47"/>
    </row>
    <row r="45" spans="2:8" ht="30" customHeight="1">
      <c r="B45" s="290" t="s">
        <v>184</v>
      </c>
      <c r="C45" s="290"/>
      <c r="D45" s="47"/>
      <c r="E45" s="23" t="s">
        <v>238</v>
      </c>
      <c r="F45" s="294"/>
      <c r="G45" s="295"/>
      <c r="H45" s="47"/>
    </row>
    <row r="46" spans="2:8" ht="30" customHeight="1">
      <c r="B46" s="290" t="s">
        <v>241</v>
      </c>
      <c r="C46" s="290"/>
      <c r="D46" s="47"/>
      <c r="E46" s="23" t="s">
        <v>238</v>
      </c>
      <c r="F46" s="294"/>
      <c r="G46" s="295"/>
      <c r="H46" s="47"/>
    </row>
    <row r="47" spans="2:8" ht="66.75" customHeight="1">
      <c r="B47" s="290" t="s">
        <v>422</v>
      </c>
      <c r="C47" s="290"/>
      <c r="D47" s="47"/>
      <c r="E47" s="23" t="s">
        <v>238</v>
      </c>
      <c r="F47" s="294"/>
      <c r="G47" s="295"/>
      <c r="H47" s="47"/>
    </row>
    <row r="48" spans="2:8" ht="67.5" customHeight="1">
      <c r="B48" s="290" t="s">
        <v>403</v>
      </c>
      <c r="C48" s="290"/>
      <c r="D48" s="47"/>
      <c r="E48" s="23" t="s">
        <v>238</v>
      </c>
      <c r="F48" s="294"/>
      <c r="G48" s="295"/>
      <c r="H48" s="47"/>
    </row>
    <row r="49" spans="2:8" ht="30" customHeight="1">
      <c r="B49" s="290" t="s">
        <v>242</v>
      </c>
      <c r="C49" s="290"/>
      <c r="D49" s="47"/>
      <c r="E49" s="23" t="s">
        <v>238</v>
      </c>
      <c r="F49" s="294"/>
      <c r="G49" s="295"/>
      <c r="H49" s="47"/>
    </row>
  </sheetData>
  <mergeCells count="51">
    <mergeCell ref="B2:F2"/>
    <mergeCell ref="B49:C49"/>
    <mergeCell ref="F49:G49"/>
    <mergeCell ref="B47:C47"/>
    <mergeCell ref="F47:G47"/>
    <mergeCell ref="B48:C48"/>
    <mergeCell ref="F48:G48"/>
    <mergeCell ref="B45:C45"/>
    <mergeCell ref="F45:G45"/>
    <mergeCell ref="B46:C46"/>
    <mergeCell ref="F46:G46"/>
    <mergeCell ref="B42:C42"/>
    <mergeCell ref="F42:G42"/>
    <mergeCell ref="B44:C44"/>
    <mergeCell ref="F44:G44"/>
    <mergeCell ref="B43:C43"/>
    <mergeCell ref="B40:C40"/>
    <mergeCell ref="F40:G40"/>
    <mergeCell ref="B41:C41"/>
    <mergeCell ref="F41:G41"/>
    <mergeCell ref="F35:H35"/>
    <mergeCell ref="B39:D39"/>
    <mergeCell ref="B36:D36"/>
    <mergeCell ref="F34:H34"/>
    <mergeCell ref="C26:D26"/>
    <mergeCell ref="C25:D25"/>
    <mergeCell ref="C24:D24"/>
    <mergeCell ref="B34:B35"/>
    <mergeCell ref="C34:D35"/>
    <mergeCell ref="B27:D27"/>
    <mergeCell ref="C33:D33"/>
    <mergeCell ref="C31:D31"/>
    <mergeCell ref="C32:D32"/>
    <mergeCell ref="B19:C19"/>
    <mergeCell ref="B11:C11"/>
    <mergeCell ref="B12:C12"/>
    <mergeCell ref="B13:C13"/>
    <mergeCell ref="B14:C14"/>
    <mergeCell ref="B10:C10"/>
    <mergeCell ref="B17:D17"/>
    <mergeCell ref="B15:C15"/>
    <mergeCell ref="B18:C18"/>
    <mergeCell ref="I8:I9"/>
    <mergeCell ref="D8:D9"/>
    <mergeCell ref="E8:E9"/>
    <mergeCell ref="B8:C9"/>
    <mergeCell ref="F31:H31"/>
    <mergeCell ref="F32:H32"/>
    <mergeCell ref="F33:H33"/>
    <mergeCell ref="F8:G8"/>
    <mergeCell ref="H8:H9"/>
  </mergeCells>
  <printOptions/>
  <pageMargins left="0.25" right="0.27" top="0.3937007874015748" bottom="0.3937007874015748" header="0.5118110236220472" footer="0.5118110236220472"/>
  <pageSetup fitToHeight="1" fitToWidth="1" horizontalDpi="600" verticalDpi="600" orientation="portrait" paperSize="9" scale="5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49"/>
  <sheetViews>
    <sheetView zoomScale="75" zoomScaleNormal="75" zoomScaleSheetLayoutView="50" workbookViewId="0" topLeftCell="A1">
      <selection activeCell="O6" sqref="O6"/>
    </sheetView>
  </sheetViews>
  <sheetFormatPr defaultColWidth="9.140625" defaultRowHeight="12.75"/>
  <cols>
    <col min="1" max="1" width="3.8515625" style="0" customWidth="1"/>
    <col min="2" max="2" width="17.7109375" style="0" customWidth="1"/>
    <col min="3" max="3" width="19.8515625" style="0" customWidth="1"/>
    <col min="4" max="4" width="14.57421875" style="0" customWidth="1"/>
    <col min="5" max="5" width="41.57421875" style="0" customWidth="1"/>
    <col min="6" max="16" width="16.28125" style="0" customWidth="1"/>
    <col min="17" max="17" width="10.8515625" style="0" customWidth="1"/>
    <col min="18" max="18" width="10.7109375" style="0" customWidth="1"/>
    <col min="19" max="19" width="10.421875" style="0" customWidth="1"/>
    <col min="20" max="20" width="11.7109375" style="0" customWidth="1"/>
    <col min="21" max="21" width="11.8515625" style="0" customWidth="1"/>
    <col min="22" max="22" width="11.00390625" style="0" customWidth="1"/>
    <col min="23" max="23" width="10.140625" style="0" customWidth="1"/>
    <col min="24" max="24" width="10.421875" style="0" customWidth="1"/>
    <col min="25" max="25" width="12.421875" style="0" customWidth="1"/>
    <col min="26" max="26" width="12.00390625" style="0" customWidth="1"/>
    <col min="27" max="27" width="10.8515625" style="0" customWidth="1"/>
    <col min="28" max="28" width="17.140625" style="0" customWidth="1"/>
  </cols>
  <sheetData>
    <row r="2" spans="2:12" ht="23.25">
      <c r="B2" s="284" t="s">
        <v>18</v>
      </c>
      <c r="C2" s="284"/>
      <c r="D2" s="284"/>
      <c r="E2" s="284"/>
      <c r="F2" s="284"/>
      <c r="G2" s="284"/>
      <c r="H2" s="284"/>
      <c r="I2" s="3"/>
      <c r="J2" s="3"/>
      <c r="K2" s="3"/>
      <c r="L2" s="3"/>
    </row>
    <row r="3" spans="2:7" ht="19.5" customHeight="1">
      <c r="B3" s="6"/>
      <c r="C3" s="6"/>
      <c r="D3" s="6"/>
      <c r="E3" s="6"/>
      <c r="F3" s="6"/>
      <c r="G3" s="6"/>
    </row>
    <row r="4" spans="2:7" ht="18.75">
      <c r="B4" s="9" t="s">
        <v>259</v>
      </c>
      <c r="C4" s="6"/>
      <c r="D4" s="25"/>
      <c r="E4" s="25"/>
      <c r="F4" s="25"/>
      <c r="G4" s="25"/>
    </row>
    <row r="5" spans="2:7" ht="6" customHeight="1">
      <c r="B5" s="9"/>
      <c r="C5" s="6"/>
      <c r="D5" s="25"/>
      <c r="E5" s="25"/>
      <c r="F5" s="25"/>
      <c r="G5" s="25"/>
    </row>
    <row r="6" spans="2:7" ht="36" customHeight="1">
      <c r="B6" s="87" t="s">
        <v>75</v>
      </c>
      <c r="C6" s="190" t="str">
        <f>'Modulo 1-Produzione'!C4</f>
        <v>anno ______</v>
      </c>
      <c r="D6" s="240"/>
      <c r="E6" s="25"/>
      <c r="F6" s="25"/>
      <c r="G6" s="25"/>
    </row>
    <row r="7" spans="2:7" s="6" customFormat="1" ht="12.75" customHeight="1">
      <c r="B7" s="202"/>
      <c r="C7" s="203"/>
      <c r="D7" s="204"/>
      <c r="E7" s="25"/>
      <c r="F7" s="25"/>
      <c r="G7" s="25"/>
    </row>
    <row r="8" spans="2:7" s="6" customFormat="1" ht="12.75" customHeight="1">
      <c r="B8" s="30"/>
      <c r="C8" s="204"/>
      <c r="D8" s="204"/>
      <c r="E8" s="25"/>
      <c r="F8" s="25"/>
      <c r="G8" s="25"/>
    </row>
    <row r="9" spans="2:9" s="28" customFormat="1" ht="15.75">
      <c r="B9" s="293" t="s">
        <v>41</v>
      </c>
      <c r="C9" s="293"/>
      <c r="D9" s="4" t="s">
        <v>60</v>
      </c>
      <c r="E9" s="4" t="s">
        <v>43</v>
      </c>
      <c r="F9" s="286" t="s">
        <v>49</v>
      </c>
      <c r="G9" s="275"/>
      <c r="H9" s="286" t="s">
        <v>33</v>
      </c>
      <c r="I9" s="275"/>
    </row>
    <row r="10" spans="2:9" ht="30" customHeight="1">
      <c r="B10" s="291" t="s">
        <v>336</v>
      </c>
      <c r="C10" s="291"/>
      <c r="D10" s="250">
        <f>IF('Modulo 3.1-Bilancio idrico'!E15="","",'Modulo 3.1-Bilancio idrico'!E15)</f>
      </c>
      <c r="E10" s="23" t="s">
        <v>238</v>
      </c>
      <c r="F10" s="294"/>
      <c r="G10" s="295"/>
      <c r="H10" s="294"/>
      <c r="I10" s="295"/>
    </row>
    <row r="11" spans="2:7" s="6" customFormat="1" ht="12.75" customHeight="1">
      <c r="B11" s="30"/>
      <c r="C11" s="204"/>
      <c r="D11" s="204"/>
      <c r="E11" s="25"/>
      <c r="F11" s="25"/>
      <c r="G11" s="25"/>
    </row>
    <row r="12" spans="2:7" s="6" customFormat="1" ht="12.75" customHeight="1" thickBot="1">
      <c r="B12" s="30"/>
      <c r="C12" s="204"/>
      <c r="D12" s="204"/>
      <c r="E12" s="25"/>
      <c r="F12" s="25"/>
      <c r="G12" s="25"/>
    </row>
    <row r="13" spans="2:17" s="201" customFormat="1" ht="41.25" customHeight="1">
      <c r="B13" s="343" t="s">
        <v>365</v>
      </c>
      <c r="C13" s="344"/>
      <c r="D13" s="344"/>
      <c r="E13" s="345"/>
      <c r="F13" s="247" t="s">
        <v>332</v>
      </c>
      <c r="G13" s="209" t="s">
        <v>0</v>
      </c>
      <c r="H13" s="209" t="s">
        <v>370</v>
      </c>
      <c r="I13" s="209" t="s">
        <v>371</v>
      </c>
      <c r="J13" s="209" t="s">
        <v>333</v>
      </c>
      <c r="K13" s="209" t="s">
        <v>369</v>
      </c>
      <c r="L13" s="209" t="s">
        <v>334</v>
      </c>
      <c r="M13" s="209" t="s">
        <v>372</v>
      </c>
      <c r="N13" s="209" t="s">
        <v>373</v>
      </c>
      <c r="O13" s="209" t="s">
        <v>376</v>
      </c>
      <c r="P13" s="209" t="s">
        <v>335</v>
      </c>
      <c r="Q13" s="206" t="s">
        <v>374</v>
      </c>
    </row>
    <row r="14" spans="2:17" s="201" customFormat="1" ht="30" customHeight="1">
      <c r="B14" s="346" t="s">
        <v>366</v>
      </c>
      <c r="C14" s="347"/>
      <c r="D14" s="347"/>
      <c r="E14" s="348"/>
      <c r="F14" s="248" t="s">
        <v>368</v>
      </c>
      <c r="G14" s="23">
        <v>250</v>
      </c>
      <c r="H14" s="23">
        <v>250</v>
      </c>
      <c r="I14" s="23">
        <v>500</v>
      </c>
      <c r="J14" s="23">
        <v>0.3</v>
      </c>
      <c r="K14" s="23">
        <v>4</v>
      </c>
      <c r="L14" s="23">
        <v>0.02</v>
      </c>
      <c r="M14" s="23">
        <v>0.4</v>
      </c>
      <c r="N14" s="242">
        <v>1</v>
      </c>
      <c r="O14" s="23">
        <v>4</v>
      </c>
      <c r="P14" s="23">
        <v>0.5</v>
      </c>
      <c r="Q14" s="241">
        <v>4</v>
      </c>
    </row>
    <row r="15" spans="2:17" s="201" customFormat="1" ht="30" customHeight="1" thickBot="1">
      <c r="B15" s="349" t="s">
        <v>367</v>
      </c>
      <c r="C15" s="350"/>
      <c r="D15" s="350"/>
      <c r="E15" s="351"/>
      <c r="F15" s="249" t="s">
        <v>368</v>
      </c>
      <c r="G15" s="243">
        <v>80</v>
      </c>
      <c r="H15" s="243">
        <v>40</v>
      </c>
      <c r="I15" s="243">
        <v>160</v>
      </c>
      <c r="J15" s="243">
        <v>0.2</v>
      </c>
      <c r="K15" s="243">
        <v>2</v>
      </c>
      <c r="L15" s="243">
        <v>0.02</v>
      </c>
      <c r="M15" s="243">
        <v>0.1</v>
      </c>
      <c r="N15" s="243">
        <v>0.5</v>
      </c>
      <c r="O15" s="243">
        <v>2</v>
      </c>
      <c r="P15" s="243">
        <v>0.5</v>
      </c>
      <c r="Q15" s="244">
        <v>2</v>
      </c>
    </row>
    <row r="16" spans="2:17" s="13" customFormat="1" ht="14.25" customHeight="1" thickBot="1">
      <c r="B16" s="189"/>
      <c r="C16" s="189"/>
      <c r="D16" s="189"/>
      <c r="E16" s="189"/>
      <c r="F16" s="245"/>
      <c r="G16" s="137"/>
      <c r="H16" s="137"/>
      <c r="I16" s="136"/>
      <c r="J16" s="137"/>
      <c r="K16" s="137"/>
      <c r="L16" s="137"/>
      <c r="M16" s="136"/>
      <c r="N16" s="246"/>
      <c r="O16" s="137"/>
      <c r="P16" s="137"/>
      <c r="Q16" s="137"/>
    </row>
    <row r="17" spans="2:17" s="13" customFormat="1" ht="22.5" customHeight="1">
      <c r="B17" s="352" t="s">
        <v>413</v>
      </c>
      <c r="C17" s="353"/>
      <c r="D17" s="353"/>
      <c r="E17" s="354"/>
      <c r="F17" s="341" t="s">
        <v>332</v>
      </c>
      <c r="G17" s="336" t="s">
        <v>0</v>
      </c>
      <c r="H17" s="336" t="s">
        <v>370</v>
      </c>
      <c r="I17" s="336" t="s">
        <v>371</v>
      </c>
      <c r="J17" s="336" t="s">
        <v>333</v>
      </c>
      <c r="K17" s="336" t="s">
        <v>375</v>
      </c>
      <c r="L17" s="336" t="s">
        <v>334</v>
      </c>
      <c r="M17" s="336" t="s">
        <v>372</v>
      </c>
      <c r="N17" s="336" t="s">
        <v>373</v>
      </c>
      <c r="O17" s="336" t="s">
        <v>16</v>
      </c>
      <c r="P17" s="336" t="s">
        <v>335</v>
      </c>
      <c r="Q17" s="338" t="s">
        <v>374</v>
      </c>
    </row>
    <row r="18" spans="2:17" s="201" customFormat="1" ht="89.25" thickBot="1">
      <c r="B18" s="264" t="s">
        <v>414</v>
      </c>
      <c r="C18" s="243" t="s">
        <v>337</v>
      </c>
      <c r="D18" s="243" t="s">
        <v>331</v>
      </c>
      <c r="E18" s="244" t="s">
        <v>415</v>
      </c>
      <c r="F18" s="342"/>
      <c r="G18" s="337"/>
      <c r="H18" s="337"/>
      <c r="I18" s="337"/>
      <c r="J18" s="337"/>
      <c r="K18" s="337"/>
      <c r="L18" s="337"/>
      <c r="M18" s="337"/>
      <c r="N18" s="337"/>
      <c r="O18" s="337"/>
      <c r="P18" s="337"/>
      <c r="Q18" s="339"/>
    </row>
    <row r="19" spans="2:17" ht="30" customHeight="1">
      <c r="B19" s="262"/>
      <c r="C19" s="263"/>
      <c r="D19" s="265"/>
      <c r="E19" s="268"/>
      <c r="F19" s="210"/>
      <c r="G19" s="51"/>
      <c r="H19" s="51"/>
      <c r="I19" s="205"/>
      <c r="J19" s="51"/>
      <c r="K19" s="51"/>
      <c r="L19" s="51"/>
      <c r="M19" s="205"/>
      <c r="N19" s="211"/>
      <c r="O19" s="51"/>
      <c r="P19" s="51"/>
      <c r="Q19" s="207"/>
    </row>
    <row r="20" spans="2:17" ht="30" customHeight="1">
      <c r="B20" s="59"/>
      <c r="C20" s="238"/>
      <c r="D20" s="266"/>
      <c r="E20" s="207"/>
      <c r="F20" s="210"/>
      <c r="G20" s="51"/>
      <c r="H20" s="51"/>
      <c r="I20" s="205"/>
      <c r="J20" s="51"/>
      <c r="K20" s="51"/>
      <c r="L20" s="51"/>
      <c r="M20" s="205"/>
      <c r="N20" s="211"/>
      <c r="O20" s="51"/>
      <c r="P20" s="51"/>
      <c r="Q20" s="207"/>
    </row>
    <row r="21" spans="2:17" ht="30" customHeight="1">
      <c r="B21" s="59"/>
      <c r="C21" s="238"/>
      <c r="D21" s="266"/>
      <c r="E21" s="207"/>
      <c r="F21" s="210"/>
      <c r="G21" s="51"/>
      <c r="H21" s="51"/>
      <c r="I21" s="205"/>
      <c r="J21" s="51"/>
      <c r="K21" s="51"/>
      <c r="L21" s="51"/>
      <c r="M21" s="205"/>
      <c r="N21" s="211"/>
      <c r="O21" s="51"/>
      <c r="P21" s="51"/>
      <c r="Q21" s="207"/>
    </row>
    <row r="22" spans="2:17" ht="30" customHeight="1">
      <c r="B22" s="59"/>
      <c r="C22" s="238"/>
      <c r="D22" s="266"/>
      <c r="E22" s="207"/>
      <c r="F22" s="210"/>
      <c r="G22" s="51"/>
      <c r="H22" s="51"/>
      <c r="I22" s="205"/>
      <c r="J22" s="51"/>
      <c r="K22" s="51"/>
      <c r="L22" s="51"/>
      <c r="M22" s="205"/>
      <c r="N22" s="211"/>
      <c r="O22" s="51"/>
      <c r="P22" s="51"/>
      <c r="Q22" s="207"/>
    </row>
    <row r="23" spans="2:17" ht="30" customHeight="1">
      <c r="B23" s="59"/>
      <c r="C23" s="238"/>
      <c r="D23" s="266"/>
      <c r="E23" s="207"/>
      <c r="F23" s="210"/>
      <c r="G23" s="51"/>
      <c r="H23" s="51"/>
      <c r="I23" s="205"/>
      <c r="J23" s="51"/>
      <c r="K23" s="51"/>
      <c r="L23" s="51"/>
      <c r="M23" s="205"/>
      <c r="N23" s="211"/>
      <c r="O23" s="51"/>
      <c r="P23" s="51"/>
      <c r="Q23" s="207"/>
    </row>
    <row r="24" spans="2:17" ht="30" customHeight="1">
      <c r="B24" s="59"/>
      <c r="C24" s="238"/>
      <c r="D24" s="266"/>
      <c r="E24" s="207"/>
      <c r="F24" s="210"/>
      <c r="G24" s="51"/>
      <c r="H24" s="51"/>
      <c r="I24" s="205"/>
      <c r="J24" s="51"/>
      <c r="K24" s="51"/>
      <c r="L24" s="51"/>
      <c r="M24" s="205"/>
      <c r="N24" s="211"/>
      <c r="O24" s="51"/>
      <c r="P24" s="51"/>
      <c r="Q24" s="207"/>
    </row>
    <row r="25" spans="2:17" ht="30" customHeight="1">
      <c r="B25" s="59"/>
      <c r="C25" s="238"/>
      <c r="D25" s="266"/>
      <c r="E25" s="207"/>
      <c r="F25" s="210"/>
      <c r="G25" s="51"/>
      <c r="H25" s="51"/>
      <c r="I25" s="205"/>
      <c r="J25" s="51"/>
      <c r="K25" s="51"/>
      <c r="L25" s="51"/>
      <c r="M25" s="205"/>
      <c r="N25" s="211"/>
      <c r="O25" s="51"/>
      <c r="P25" s="51"/>
      <c r="Q25" s="207"/>
    </row>
    <row r="26" spans="2:17" ht="30" customHeight="1">
      <c r="B26" s="59"/>
      <c r="C26" s="238"/>
      <c r="D26" s="266"/>
      <c r="E26" s="207"/>
      <c r="F26" s="210"/>
      <c r="G26" s="51"/>
      <c r="H26" s="51"/>
      <c r="I26" s="205"/>
      <c r="J26" s="51"/>
      <c r="K26" s="51"/>
      <c r="L26" s="51"/>
      <c r="M26" s="205"/>
      <c r="N26" s="211"/>
      <c r="O26" s="51"/>
      <c r="P26" s="51"/>
      <c r="Q26" s="207"/>
    </row>
    <row r="27" spans="2:17" ht="30" customHeight="1">
      <c r="B27" s="59"/>
      <c r="C27" s="238"/>
      <c r="D27" s="266"/>
      <c r="E27" s="207"/>
      <c r="F27" s="210"/>
      <c r="G27" s="51"/>
      <c r="H27" s="51"/>
      <c r="I27" s="205"/>
      <c r="J27" s="51"/>
      <c r="K27" s="51"/>
      <c r="L27" s="51"/>
      <c r="M27" s="205"/>
      <c r="N27" s="211"/>
      <c r="O27" s="51"/>
      <c r="P27" s="51"/>
      <c r="Q27" s="207"/>
    </row>
    <row r="28" spans="2:17" ht="30" customHeight="1">
      <c r="B28" s="59"/>
      <c r="C28" s="238"/>
      <c r="D28" s="266"/>
      <c r="E28" s="207"/>
      <c r="F28" s="210"/>
      <c r="G28" s="51"/>
      <c r="H28" s="51"/>
      <c r="I28" s="205"/>
      <c r="J28" s="51"/>
      <c r="K28" s="51"/>
      <c r="L28" s="51"/>
      <c r="M28" s="205"/>
      <c r="N28" s="211"/>
      <c r="O28" s="51"/>
      <c r="P28" s="51"/>
      <c r="Q28" s="207"/>
    </row>
    <row r="29" spans="2:17" ht="30" customHeight="1">
      <c r="B29" s="59"/>
      <c r="C29" s="238"/>
      <c r="D29" s="266"/>
      <c r="E29" s="207"/>
      <c r="F29" s="210"/>
      <c r="G29" s="51"/>
      <c r="H29" s="51"/>
      <c r="I29" s="205"/>
      <c r="J29" s="51"/>
      <c r="K29" s="51"/>
      <c r="L29" s="51"/>
      <c r="M29" s="205"/>
      <c r="N29" s="211"/>
      <c r="O29" s="51"/>
      <c r="P29" s="51"/>
      <c r="Q29" s="207"/>
    </row>
    <row r="30" spans="2:17" ht="30" customHeight="1" thickBot="1">
      <c r="B30" s="60"/>
      <c r="C30" s="239"/>
      <c r="D30" s="267"/>
      <c r="E30" s="208"/>
      <c r="F30" s="212"/>
      <c r="G30" s="61"/>
      <c r="H30" s="61"/>
      <c r="I30" s="213"/>
      <c r="J30" s="61"/>
      <c r="K30" s="61"/>
      <c r="L30" s="61"/>
      <c r="M30" s="213"/>
      <c r="N30" s="214"/>
      <c r="O30" s="61"/>
      <c r="P30" s="61"/>
      <c r="Q30" s="208"/>
    </row>
    <row r="31" spans="2:7" ht="6" customHeight="1">
      <c r="B31" s="9"/>
      <c r="C31" s="6"/>
      <c r="D31" s="25"/>
      <c r="E31" s="25"/>
      <c r="F31" s="25"/>
      <c r="G31" s="25"/>
    </row>
    <row r="32" spans="2:11" ht="12.75">
      <c r="B32" s="340" t="s">
        <v>364</v>
      </c>
      <c r="C32" s="340"/>
      <c r="D32" s="340"/>
      <c r="E32" s="340"/>
      <c r="F32" s="340"/>
      <c r="G32" s="340"/>
      <c r="H32" s="340"/>
      <c r="I32" s="340"/>
      <c r="J32" s="340"/>
      <c r="K32" s="340"/>
    </row>
    <row r="33" spans="2:11" ht="12.75">
      <c r="B33" s="357" t="s">
        <v>416</v>
      </c>
      <c r="C33" s="357"/>
      <c r="D33" s="357"/>
      <c r="E33" s="357"/>
      <c r="F33" s="357"/>
      <c r="G33" s="357"/>
      <c r="H33" s="357"/>
      <c r="I33" s="357"/>
      <c r="J33" s="357"/>
      <c r="K33" s="357"/>
    </row>
    <row r="34" ht="12.75">
      <c r="L34" s="125"/>
    </row>
    <row r="35" spans="2:15" ht="12.75">
      <c r="B35" s="355" t="s">
        <v>423</v>
      </c>
      <c r="C35" s="355"/>
      <c r="D35" s="355"/>
      <c r="E35" s="355"/>
      <c r="F35" s="355"/>
      <c r="G35" s="355"/>
      <c r="H35" s="355"/>
      <c r="I35" s="355"/>
      <c r="J35" s="355"/>
      <c r="K35" s="355"/>
      <c r="L35" s="355"/>
      <c r="M35" s="355"/>
      <c r="N35" s="355"/>
      <c r="O35" s="356"/>
    </row>
    <row r="36" spans="2:15" ht="12.75">
      <c r="B36" s="355"/>
      <c r="C36" s="355"/>
      <c r="D36" s="355"/>
      <c r="E36" s="355"/>
      <c r="F36" s="355"/>
      <c r="G36" s="355"/>
      <c r="H36" s="355"/>
      <c r="I36" s="355"/>
      <c r="J36" s="355"/>
      <c r="K36" s="355"/>
      <c r="L36" s="355"/>
      <c r="M36" s="355"/>
      <c r="N36" s="355"/>
      <c r="O36" s="356"/>
    </row>
    <row r="37" spans="2:15" ht="12.75">
      <c r="B37" s="355"/>
      <c r="C37" s="355"/>
      <c r="D37" s="355"/>
      <c r="E37" s="355"/>
      <c r="F37" s="355"/>
      <c r="G37" s="355"/>
      <c r="H37" s="355"/>
      <c r="I37" s="355"/>
      <c r="J37" s="355"/>
      <c r="K37" s="355"/>
      <c r="L37" s="355"/>
      <c r="M37" s="355"/>
      <c r="N37" s="355"/>
      <c r="O37" s="356"/>
    </row>
    <row r="38" spans="2:15" ht="12.75">
      <c r="B38" s="355"/>
      <c r="C38" s="355"/>
      <c r="D38" s="355"/>
      <c r="E38" s="355"/>
      <c r="F38" s="355"/>
      <c r="G38" s="355"/>
      <c r="H38" s="355"/>
      <c r="I38" s="355"/>
      <c r="J38" s="355"/>
      <c r="K38" s="355"/>
      <c r="L38" s="355"/>
      <c r="M38" s="355"/>
      <c r="N38" s="355"/>
      <c r="O38" s="356"/>
    </row>
    <row r="39" spans="2:15" ht="12.75">
      <c r="B39" s="355"/>
      <c r="C39" s="355"/>
      <c r="D39" s="355"/>
      <c r="E39" s="355"/>
      <c r="F39" s="355"/>
      <c r="G39" s="355"/>
      <c r="H39" s="355"/>
      <c r="I39" s="355"/>
      <c r="J39" s="355"/>
      <c r="K39" s="355"/>
      <c r="L39" s="355"/>
      <c r="M39" s="355"/>
      <c r="N39" s="355"/>
      <c r="O39" s="356"/>
    </row>
    <row r="40" spans="2:15" ht="12.75">
      <c r="B40" s="355"/>
      <c r="C40" s="355"/>
      <c r="D40" s="355"/>
      <c r="E40" s="355"/>
      <c r="F40" s="355"/>
      <c r="G40" s="355"/>
      <c r="H40" s="355"/>
      <c r="I40" s="355"/>
      <c r="J40" s="355"/>
      <c r="K40" s="355"/>
      <c r="L40" s="355"/>
      <c r="M40" s="355"/>
      <c r="N40" s="355"/>
      <c r="O40" s="356"/>
    </row>
    <row r="41" spans="2:15" ht="12.75">
      <c r="B41" s="355"/>
      <c r="C41" s="355"/>
      <c r="D41" s="355"/>
      <c r="E41" s="355"/>
      <c r="F41" s="355"/>
      <c r="G41" s="355"/>
      <c r="H41" s="355"/>
      <c r="I41" s="355"/>
      <c r="J41" s="355"/>
      <c r="K41" s="355"/>
      <c r="L41" s="355"/>
      <c r="M41" s="355"/>
      <c r="N41" s="355"/>
      <c r="O41" s="356"/>
    </row>
    <row r="42" spans="2:15" ht="12.75">
      <c r="B42" s="355"/>
      <c r="C42" s="355"/>
      <c r="D42" s="355"/>
      <c r="E42" s="355"/>
      <c r="F42" s="355"/>
      <c r="G42" s="355"/>
      <c r="H42" s="355"/>
      <c r="I42" s="355"/>
      <c r="J42" s="355"/>
      <c r="K42" s="355"/>
      <c r="L42" s="355"/>
      <c r="M42" s="355"/>
      <c r="N42" s="355"/>
      <c r="O42" s="356"/>
    </row>
    <row r="43" spans="2:15" ht="12.75">
      <c r="B43" s="355"/>
      <c r="C43" s="355"/>
      <c r="D43" s="355"/>
      <c r="E43" s="355"/>
      <c r="F43" s="355"/>
      <c r="G43" s="355"/>
      <c r="H43" s="355"/>
      <c r="I43" s="355"/>
      <c r="J43" s="355"/>
      <c r="K43" s="355"/>
      <c r="L43" s="355"/>
      <c r="M43" s="355"/>
      <c r="N43" s="355"/>
      <c r="O43" s="356"/>
    </row>
    <row r="44" spans="2:15" ht="12.75">
      <c r="B44" s="355"/>
      <c r="C44" s="355"/>
      <c r="D44" s="355"/>
      <c r="E44" s="355"/>
      <c r="F44" s="355"/>
      <c r="G44" s="355"/>
      <c r="H44" s="355"/>
      <c r="I44" s="355"/>
      <c r="J44" s="355"/>
      <c r="K44" s="355"/>
      <c r="L44" s="355"/>
      <c r="M44" s="355"/>
      <c r="N44" s="355"/>
      <c r="O44" s="356"/>
    </row>
    <row r="45" spans="2:15" ht="12.75">
      <c r="B45" s="355"/>
      <c r="C45" s="355"/>
      <c r="D45" s="355"/>
      <c r="E45" s="355"/>
      <c r="F45" s="355"/>
      <c r="G45" s="355"/>
      <c r="H45" s="355"/>
      <c r="I45" s="355"/>
      <c r="J45" s="355"/>
      <c r="K45" s="355"/>
      <c r="L45" s="355"/>
      <c r="M45" s="355"/>
      <c r="N45" s="355"/>
      <c r="O45" s="356"/>
    </row>
    <row r="46" spans="2:15" ht="12.75">
      <c r="B46" s="355"/>
      <c r="C46" s="355"/>
      <c r="D46" s="355"/>
      <c r="E46" s="355"/>
      <c r="F46" s="355"/>
      <c r="G46" s="355"/>
      <c r="H46" s="355"/>
      <c r="I46" s="355"/>
      <c r="J46" s="355"/>
      <c r="K46" s="355"/>
      <c r="L46" s="355"/>
      <c r="M46" s="355"/>
      <c r="N46" s="355"/>
      <c r="O46" s="356"/>
    </row>
    <row r="47" spans="2:15" ht="12.75">
      <c r="B47" s="355"/>
      <c r="C47" s="355"/>
      <c r="D47" s="355"/>
      <c r="E47" s="355"/>
      <c r="F47" s="355"/>
      <c r="G47" s="355"/>
      <c r="H47" s="355"/>
      <c r="I47" s="355"/>
      <c r="J47" s="355"/>
      <c r="K47" s="355"/>
      <c r="L47" s="355"/>
      <c r="M47" s="355"/>
      <c r="N47" s="355"/>
      <c r="O47" s="356"/>
    </row>
    <row r="48" spans="2:15" ht="12.75">
      <c r="B48" s="355"/>
      <c r="C48" s="355"/>
      <c r="D48" s="355"/>
      <c r="E48" s="355"/>
      <c r="F48" s="355"/>
      <c r="G48" s="355"/>
      <c r="H48" s="355"/>
      <c r="I48" s="355"/>
      <c r="J48" s="355"/>
      <c r="K48" s="355"/>
      <c r="L48" s="355"/>
      <c r="M48" s="355"/>
      <c r="N48" s="355"/>
      <c r="O48" s="356"/>
    </row>
    <row r="49" spans="2:15" ht="12.75">
      <c r="B49" s="355"/>
      <c r="C49" s="355"/>
      <c r="D49" s="355"/>
      <c r="E49" s="355"/>
      <c r="F49" s="355"/>
      <c r="G49" s="355"/>
      <c r="H49" s="355"/>
      <c r="I49" s="355"/>
      <c r="J49" s="355"/>
      <c r="K49" s="355"/>
      <c r="L49" s="355"/>
      <c r="M49" s="355"/>
      <c r="N49" s="355"/>
      <c r="O49" s="356"/>
    </row>
  </sheetData>
  <mergeCells count="26">
    <mergeCell ref="B35:O49"/>
    <mergeCell ref="N17:N18"/>
    <mergeCell ref="O17:O18"/>
    <mergeCell ref="B33:K33"/>
    <mergeCell ref="B13:E13"/>
    <mergeCell ref="B14:E14"/>
    <mergeCell ref="B15:E15"/>
    <mergeCell ref="B17:E17"/>
    <mergeCell ref="Q17:Q18"/>
    <mergeCell ref="B32:K32"/>
    <mergeCell ref="F17:F18"/>
    <mergeCell ref="G17:G18"/>
    <mergeCell ref="H17:H18"/>
    <mergeCell ref="P17:P18"/>
    <mergeCell ref="J17:J18"/>
    <mergeCell ref="I17:I18"/>
    <mergeCell ref="B2:H2"/>
    <mergeCell ref="K17:K18"/>
    <mergeCell ref="L17:L18"/>
    <mergeCell ref="M17:M18"/>
    <mergeCell ref="B9:C9"/>
    <mergeCell ref="F9:G9"/>
    <mergeCell ref="H9:I9"/>
    <mergeCell ref="B10:C10"/>
    <mergeCell ref="F10:G10"/>
    <mergeCell ref="H10:I10"/>
  </mergeCells>
  <printOptions/>
  <pageMargins left="0.24" right="0.27" top="0.6" bottom="0.61" header="0.5" footer="0.5"/>
  <pageSetup fitToHeight="1" fitToWidth="1" horizontalDpi="600" verticalDpi="600" orientation="landscape" paperSize="8" scale="4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U65"/>
  <sheetViews>
    <sheetView zoomScale="75" zoomScaleNormal="75" zoomScaleSheetLayoutView="50" workbookViewId="0" topLeftCell="B1">
      <selection activeCell="P3" sqref="P3"/>
    </sheetView>
  </sheetViews>
  <sheetFormatPr defaultColWidth="9.140625" defaultRowHeight="12.75"/>
  <cols>
    <col min="1" max="1" width="2.7109375" style="0" hidden="1" customWidth="1"/>
    <col min="2" max="2" width="16.57421875" style="0" customWidth="1"/>
    <col min="3" max="3" width="8.8515625" style="0" customWidth="1"/>
    <col min="4" max="4" width="17.28125" style="0" customWidth="1"/>
    <col min="5" max="7" width="14.421875" style="0" customWidth="1"/>
    <col min="8" max="8" width="17.7109375" style="0" customWidth="1"/>
    <col min="9" max="9" width="11.7109375" style="0" customWidth="1"/>
    <col min="10" max="10" width="14.00390625" style="0" customWidth="1"/>
    <col min="11" max="11" width="17.421875" style="0" customWidth="1"/>
    <col min="12" max="12" width="12.00390625" style="0" customWidth="1"/>
    <col min="13" max="13" width="12.8515625" style="0" customWidth="1"/>
    <col min="14" max="14" width="15.421875" style="0" customWidth="1"/>
    <col min="15" max="15" width="12.00390625" style="0" customWidth="1"/>
    <col min="16" max="16" width="13.8515625" style="0" customWidth="1"/>
    <col min="17" max="17" width="14.140625" style="0" customWidth="1"/>
    <col min="18" max="18" width="13.7109375" style="0" customWidth="1"/>
    <col min="19" max="19" width="13.28125" style="0" customWidth="1"/>
    <col min="20" max="20" width="18.421875" style="0" customWidth="1"/>
  </cols>
  <sheetData>
    <row r="1" ht="9.75" customHeight="1"/>
    <row r="2" spans="2:10" ht="23.25">
      <c r="B2" s="284" t="s">
        <v>19</v>
      </c>
      <c r="C2" s="284"/>
      <c r="D2" s="284"/>
      <c r="E2" s="284"/>
      <c r="F2" s="284"/>
      <c r="G2" s="6"/>
      <c r="H2" s="6"/>
      <c r="I2" s="6"/>
      <c r="J2" s="6"/>
    </row>
    <row r="3" spans="2:11" ht="19.5" customHeight="1">
      <c r="B3" s="6"/>
      <c r="C3" s="6"/>
      <c r="D3" s="6"/>
      <c r="E3" s="6"/>
      <c r="F3" s="6"/>
      <c r="G3" s="6"/>
      <c r="H3" s="6"/>
      <c r="I3" s="6"/>
      <c r="J3" s="6"/>
      <c r="K3" s="6"/>
    </row>
    <row r="4" spans="2:11" ht="18.75">
      <c r="B4" s="371" t="s">
        <v>284</v>
      </c>
      <c r="C4" s="371"/>
      <c r="D4" s="371"/>
      <c r="E4" s="25"/>
      <c r="F4" s="25"/>
      <c r="G4" s="25"/>
      <c r="H4" s="25"/>
      <c r="I4" s="25"/>
      <c r="J4" s="25"/>
      <c r="K4" s="25"/>
    </row>
    <row r="5" spans="2:11" ht="6" customHeight="1">
      <c r="B5" s="9"/>
      <c r="C5" s="6"/>
      <c r="D5" s="6"/>
      <c r="E5" s="25"/>
      <c r="F5" s="25"/>
      <c r="G5" s="25"/>
      <c r="H5" s="25"/>
      <c r="I5" s="25"/>
      <c r="J5" s="25"/>
      <c r="K5" s="25"/>
    </row>
    <row r="6" spans="2:13" ht="36" customHeight="1">
      <c r="B6" s="87" t="s">
        <v>75</v>
      </c>
      <c r="C6" s="370" t="str">
        <f>'Modulo 1-Produzione'!C4</f>
        <v>anno ______</v>
      </c>
      <c r="D6" s="370"/>
      <c r="E6" s="25"/>
      <c r="F6" s="284" t="s">
        <v>412</v>
      </c>
      <c r="G6" s="284"/>
      <c r="H6" s="284"/>
      <c r="I6" s="284"/>
      <c r="J6" s="284"/>
      <c r="K6" s="284"/>
      <c r="L6" s="284"/>
      <c r="M6" s="3"/>
    </row>
    <row r="7" spans="2:11" ht="6" customHeight="1" thickBot="1">
      <c r="B7" s="9"/>
      <c r="C7" s="6"/>
      <c r="D7" s="6"/>
      <c r="E7" s="25"/>
      <c r="F7" s="25"/>
      <c r="G7" s="25"/>
      <c r="H7" s="25"/>
      <c r="I7" s="25"/>
      <c r="J7" s="25"/>
      <c r="K7" s="25"/>
    </row>
    <row r="8" spans="2:20" ht="48" customHeight="1">
      <c r="B8" s="361" t="s">
        <v>406</v>
      </c>
      <c r="C8" s="362"/>
      <c r="D8" s="359" t="s">
        <v>258</v>
      </c>
      <c r="E8" s="360"/>
      <c r="F8" s="359" t="s">
        <v>267</v>
      </c>
      <c r="G8" s="360"/>
      <c r="H8" s="359" t="s">
        <v>254</v>
      </c>
      <c r="I8" s="369"/>
      <c r="J8" s="360"/>
      <c r="K8" s="359" t="s">
        <v>255</v>
      </c>
      <c r="L8" s="369"/>
      <c r="M8" s="360"/>
      <c r="N8" s="359" t="s">
        <v>261</v>
      </c>
      <c r="O8" s="369"/>
      <c r="P8" s="369"/>
      <c r="Q8" s="372" t="s">
        <v>262</v>
      </c>
      <c r="R8" s="373"/>
      <c r="S8" s="375"/>
      <c r="T8" s="377" t="s">
        <v>268</v>
      </c>
    </row>
    <row r="9" spans="2:20" ht="69.75" customHeight="1">
      <c r="B9" s="363"/>
      <c r="C9" s="364"/>
      <c r="D9" s="37" t="s">
        <v>377</v>
      </c>
      <c r="E9" s="38" t="s">
        <v>197</v>
      </c>
      <c r="F9" s="34" t="s">
        <v>378</v>
      </c>
      <c r="G9" s="38" t="s">
        <v>407</v>
      </c>
      <c r="H9" s="34" t="s">
        <v>266</v>
      </c>
      <c r="I9" s="35" t="s">
        <v>198</v>
      </c>
      <c r="J9" s="35" t="s">
        <v>269</v>
      </c>
      <c r="K9" s="34" t="s">
        <v>266</v>
      </c>
      <c r="L9" s="35" t="s">
        <v>198</v>
      </c>
      <c r="M9" s="35" t="s">
        <v>269</v>
      </c>
      <c r="N9" s="34" t="s">
        <v>266</v>
      </c>
      <c r="O9" s="35" t="s">
        <v>198</v>
      </c>
      <c r="P9" s="134" t="s">
        <v>269</v>
      </c>
      <c r="Q9" s="34" t="s">
        <v>266</v>
      </c>
      <c r="R9" s="35" t="s">
        <v>198</v>
      </c>
      <c r="S9" s="134" t="s">
        <v>269</v>
      </c>
      <c r="T9" s="378"/>
    </row>
    <row r="10" spans="2:21" ht="36.75" customHeight="1">
      <c r="B10" s="365"/>
      <c r="C10" s="366"/>
      <c r="D10" s="251"/>
      <c r="E10" s="252"/>
      <c r="F10" s="253"/>
      <c r="G10" s="62">
        <f>IF(COUNT($D10,F10)=2,F10/$D10*100,"")</f>
      </c>
      <c r="H10" s="59"/>
      <c r="I10" s="51"/>
      <c r="J10" s="143">
        <f>IF(COUNT(H10:I10)=2,H10-(H10*I10/100),"")</f>
      </c>
      <c r="K10" s="59"/>
      <c r="L10" s="51"/>
      <c r="M10" s="143">
        <f>IF(COUNT(K10:L10)=2,K10-(K10*L10/100),"")</f>
      </c>
      <c r="N10" s="59"/>
      <c r="O10" s="51"/>
      <c r="P10" s="145">
        <f>IF(COUNT(N10:O10)=2,N10-(N10*O10/100),"")</f>
      </c>
      <c r="Q10" s="59"/>
      <c r="R10" s="51"/>
      <c r="S10" s="143">
        <f>IF(COUNT(Q10:R10)=2,Q10-(Q10*R10/100),"")</f>
      </c>
      <c r="T10" s="146">
        <f>IF(COUNT(H10,K10,N10,Q10)&lt;&gt;0,AVERAGE(J10,M10,P10,S10),"")</f>
      </c>
      <c r="U10" s="140"/>
    </row>
    <row r="11" spans="2:20" ht="36.75" customHeight="1">
      <c r="B11" s="365"/>
      <c r="C11" s="366"/>
      <c r="D11" s="251"/>
      <c r="E11" s="252"/>
      <c r="F11" s="253"/>
      <c r="G11" s="62">
        <f>IF(COUNT($D11,F11)=2,F11/$D11*100,"")</f>
      </c>
      <c r="H11" s="59"/>
      <c r="I11" s="51"/>
      <c r="J11" s="143">
        <f>IF(COUNT(H11:I11)=2,H11-(H11*I11/100),"")</f>
      </c>
      <c r="K11" s="59"/>
      <c r="L11" s="51"/>
      <c r="M11" s="143">
        <f>IF(COUNT(K11:L11)=2,K11-(K11*L11/100),"")</f>
      </c>
      <c r="N11" s="59"/>
      <c r="O11" s="51"/>
      <c r="P11" s="145">
        <f>IF(COUNT(N11:O11)=2,N11-(N11*O11/100),"")</f>
      </c>
      <c r="Q11" s="59"/>
      <c r="R11" s="51"/>
      <c r="S11" s="143">
        <f>IF(COUNT(Q11:R11)=2,Q11-(Q11*R11/100),"")</f>
      </c>
      <c r="T11" s="146">
        <f>IF(COUNT(H11,K11,N11,Q11)&lt;&gt;0,AVERAGE(J11,M11,P11,S11),"")</f>
      </c>
    </row>
    <row r="12" spans="2:20" ht="36.75" customHeight="1">
      <c r="B12" s="365"/>
      <c r="C12" s="366"/>
      <c r="D12" s="251"/>
      <c r="E12" s="252"/>
      <c r="F12" s="253"/>
      <c r="G12" s="62">
        <f>IF(COUNT($D12,F12)=2,F12/$D12*100,"")</f>
      </c>
      <c r="H12" s="59"/>
      <c r="I12" s="51"/>
      <c r="J12" s="143">
        <f>IF(COUNT(H12:I12)=2,H12-(H12*I12/100),"")</f>
      </c>
      <c r="K12" s="59"/>
      <c r="L12" s="51"/>
      <c r="M12" s="143">
        <f>IF(COUNT(K12:L12)=2,K12-(K12*L12/100),"")</f>
      </c>
      <c r="N12" s="59"/>
      <c r="O12" s="51"/>
      <c r="P12" s="145">
        <f>IF(COUNT(N12:O12)=2,N12-(N12*O12/100),"")</f>
      </c>
      <c r="Q12" s="59"/>
      <c r="R12" s="51"/>
      <c r="S12" s="143">
        <f>IF(COUNT(Q12:R12)=2,Q12-(Q12*R12/100),"")</f>
      </c>
      <c r="T12" s="146">
        <f>IF(COUNT(H12,K12,N12,Q12)&lt;&gt;0,AVERAGE(J12,M12,P12,S12),"")</f>
      </c>
    </row>
    <row r="13" spans="2:20" ht="36.75" customHeight="1">
      <c r="B13" s="365"/>
      <c r="C13" s="366"/>
      <c r="D13" s="251"/>
      <c r="E13" s="252"/>
      <c r="F13" s="253"/>
      <c r="G13" s="62">
        <f>IF(COUNT($D13,F13)=2,F13/$D13*100,"")</f>
      </c>
      <c r="H13" s="59"/>
      <c r="I13" s="51"/>
      <c r="J13" s="143">
        <f>IF(COUNT(H13:I13)=2,H13-(H13*I13/100),"")</f>
      </c>
      <c r="K13" s="59"/>
      <c r="L13" s="51"/>
      <c r="M13" s="143">
        <f>IF(COUNT(K13:L13)=2,K13-(K13*L13/100),"")</f>
      </c>
      <c r="N13" s="59"/>
      <c r="O13" s="51"/>
      <c r="P13" s="145">
        <f>IF(COUNT(N13:O13)=2,N13-(N13*O13/100),"")</f>
      </c>
      <c r="Q13" s="59"/>
      <c r="R13" s="51"/>
      <c r="S13" s="143">
        <f>IF(COUNT(Q13:R13)=2,Q13-(Q13*R13/100),"")</f>
      </c>
      <c r="T13" s="146">
        <f>IF(COUNT(H13,K13,N13,Q13)&lt;&gt;0,AVERAGE(J13,M13,P13,S13),"")</f>
      </c>
    </row>
    <row r="14" spans="2:20" ht="36.75" customHeight="1" thickBot="1">
      <c r="B14" s="367"/>
      <c r="C14" s="368"/>
      <c r="D14" s="254"/>
      <c r="E14" s="255"/>
      <c r="F14" s="256"/>
      <c r="G14" s="63">
        <f>IF(COUNT($D14,F14)=2,F14/$D14*100,"")</f>
      </c>
      <c r="H14" s="60"/>
      <c r="I14" s="61"/>
      <c r="J14" s="257">
        <f>IF(COUNT(H14:I14)=2,H14-(H14*I14/100),"")</f>
      </c>
      <c r="K14" s="60"/>
      <c r="L14" s="61"/>
      <c r="M14" s="257">
        <f>IF(COUNT(K14:L14)=2,K14-(K14*L14/100),"")</f>
      </c>
      <c r="N14" s="60"/>
      <c r="O14" s="61"/>
      <c r="P14" s="259">
        <f>IF(COUNT(N14:O14)=2,N14-(N14*O14/100),"")</f>
      </c>
      <c r="Q14" s="60"/>
      <c r="R14" s="61"/>
      <c r="S14" s="257">
        <f>IF(COUNT(Q14:R14)=2,Q14-(Q14*R14/100),"")</f>
      </c>
      <c r="T14" s="147">
        <f>IF(COUNT(H14,K14,N14,Q14)&lt;&gt;0,AVERAGE(J14,M14,P14,S14),"")</f>
      </c>
    </row>
    <row r="15" spans="2:19" ht="12" customHeight="1">
      <c r="B15" s="116"/>
      <c r="C15" s="116"/>
      <c r="D15" s="138"/>
      <c r="E15" s="135"/>
      <c r="F15" s="135"/>
      <c r="G15" s="136"/>
      <c r="H15" s="137"/>
      <c r="I15" s="137"/>
      <c r="J15" s="258"/>
      <c r="K15" s="137"/>
      <c r="L15" s="137"/>
      <c r="M15" s="258"/>
      <c r="N15" s="137"/>
      <c r="O15" s="137"/>
      <c r="P15" s="258"/>
      <c r="Q15" s="137"/>
      <c r="R15" s="137"/>
      <c r="S15" s="260"/>
    </row>
    <row r="16" spans="2:17" ht="36.75" customHeight="1">
      <c r="B16" s="358" t="s">
        <v>263</v>
      </c>
      <c r="C16" s="358"/>
      <c r="D16" s="141">
        <f>IF(COUNT(T10:T14)&lt;&gt;0,AVERAGE(T10:T14),"")</f>
      </c>
      <c r="F16" s="136"/>
      <c r="G16" s="137"/>
      <c r="H16" s="137"/>
      <c r="I16" s="137"/>
      <c r="J16" s="137"/>
      <c r="K16" s="137"/>
      <c r="L16" s="137"/>
      <c r="M16" s="137"/>
      <c r="N16" s="137"/>
      <c r="O16" s="137"/>
      <c r="P16" s="137"/>
      <c r="Q16" s="137"/>
    </row>
    <row r="17" spans="2:18" ht="30" customHeight="1">
      <c r="B17" s="139"/>
      <c r="C17" s="116"/>
      <c r="D17" s="138"/>
      <c r="E17" s="135"/>
      <c r="F17" s="135"/>
      <c r="G17" s="136"/>
      <c r="H17" s="137"/>
      <c r="I17" s="137"/>
      <c r="J17" s="137"/>
      <c r="K17" s="137"/>
      <c r="L17" s="137"/>
      <c r="M17" s="137"/>
      <c r="N17" s="137"/>
      <c r="O17" s="137"/>
      <c r="P17" s="137"/>
      <c r="Q17" s="137"/>
      <c r="R17" s="137"/>
    </row>
    <row r="18" spans="5:11" ht="12" customHeight="1">
      <c r="E18" s="93"/>
      <c r="F18" s="93"/>
      <c r="G18" s="93"/>
      <c r="H18" s="93"/>
      <c r="I18" s="93"/>
      <c r="J18" s="93"/>
      <c r="K18" s="93"/>
    </row>
    <row r="19" spans="2:13" ht="36" customHeight="1">
      <c r="B19" s="87" t="s">
        <v>75</v>
      </c>
      <c r="C19" s="370" t="str">
        <f>'Modulo 1-Produzione'!C4</f>
        <v>anno ______</v>
      </c>
      <c r="D19" s="370"/>
      <c r="E19" s="25"/>
      <c r="F19" s="284" t="s">
        <v>411</v>
      </c>
      <c r="G19" s="284"/>
      <c r="H19" s="284"/>
      <c r="I19" s="284"/>
      <c r="J19" s="284"/>
      <c r="K19" s="284"/>
      <c r="L19" s="284"/>
      <c r="M19" s="3"/>
    </row>
    <row r="20" spans="2:11" ht="6" customHeight="1" thickBot="1">
      <c r="B20" s="9"/>
      <c r="C20" s="6"/>
      <c r="D20" s="6"/>
      <c r="E20" s="25"/>
      <c r="F20" s="25"/>
      <c r="G20" s="25"/>
      <c r="H20" s="25"/>
      <c r="I20" s="25"/>
      <c r="J20" s="25"/>
      <c r="K20" s="25"/>
    </row>
    <row r="21" spans="2:20" ht="48" customHeight="1">
      <c r="B21" s="361" t="s">
        <v>406</v>
      </c>
      <c r="C21" s="362"/>
      <c r="D21" s="359" t="s">
        <v>258</v>
      </c>
      <c r="E21" s="360"/>
      <c r="F21" s="359" t="s">
        <v>267</v>
      </c>
      <c r="G21" s="360"/>
      <c r="H21" s="359" t="s">
        <v>254</v>
      </c>
      <c r="I21" s="369"/>
      <c r="J21" s="360"/>
      <c r="K21" s="359" t="s">
        <v>255</v>
      </c>
      <c r="L21" s="369"/>
      <c r="M21" s="360"/>
      <c r="N21" s="359" t="s">
        <v>261</v>
      </c>
      <c r="O21" s="369"/>
      <c r="P21" s="360"/>
      <c r="Q21" s="372" t="s">
        <v>262</v>
      </c>
      <c r="R21" s="373"/>
      <c r="S21" s="374"/>
      <c r="T21" s="377" t="s">
        <v>268</v>
      </c>
    </row>
    <row r="22" spans="2:20" ht="69.75" customHeight="1">
      <c r="B22" s="363"/>
      <c r="C22" s="364"/>
      <c r="D22" s="37" t="s">
        <v>377</v>
      </c>
      <c r="E22" s="38" t="s">
        <v>197</v>
      </c>
      <c r="F22" s="34" t="s">
        <v>378</v>
      </c>
      <c r="G22" s="38" t="s">
        <v>407</v>
      </c>
      <c r="H22" s="34" t="s">
        <v>266</v>
      </c>
      <c r="I22" s="35" t="s">
        <v>198</v>
      </c>
      <c r="J22" s="142" t="s">
        <v>269</v>
      </c>
      <c r="K22" s="34" t="s">
        <v>266</v>
      </c>
      <c r="L22" s="35" t="s">
        <v>198</v>
      </c>
      <c r="M22" s="142" t="s">
        <v>269</v>
      </c>
      <c r="N22" s="34" t="s">
        <v>266</v>
      </c>
      <c r="O22" s="35" t="s">
        <v>198</v>
      </c>
      <c r="P22" s="142" t="s">
        <v>269</v>
      </c>
      <c r="Q22" s="34" t="s">
        <v>266</v>
      </c>
      <c r="R22" s="35" t="s">
        <v>198</v>
      </c>
      <c r="S22" s="142" t="s">
        <v>269</v>
      </c>
      <c r="T22" s="378"/>
    </row>
    <row r="23" spans="2:21" ht="36.75" customHeight="1">
      <c r="B23" s="365"/>
      <c r="C23" s="366"/>
      <c r="D23" s="251"/>
      <c r="E23" s="252"/>
      <c r="F23" s="253"/>
      <c r="G23" s="62">
        <f>IF(COUNT($D23,F23)=2,F23/$D23*100,"")</f>
      </c>
      <c r="H23" s="59"/>
      <c r="I23" s="51"/>
      <c r="J23" s="143">
        <f>IF(COUNT(H23:I23)=2,H23-(H23*I23/100),"")</f>
      </c>
      <c r="K23" s="59"/>
      <c r="L23" s="51"/>
      <c r="M23" s="143">
        <f>IF(COUNT(K23:L23)=2,K23-(K23*L23/100),"")</f>
      </c>
      <c r="N23" s="59"/>
      <c r="O23" s="51"/>
      <c r="P23" s="143">
        <f>IF(COUNT(N23:O23)=2,N23-(N23*O23/100),"")</f>
      </c>
      <c r="Q23" s="59"/>
      <c r="R23" s="51"/>
      <c r="S23" s="143">
        <f>IF(COUNT(Q23:R23)=2,Q23-(Q23*R23/100),"")</f>
      </c>
      <c r="T23" s="148">
        <f>IF(COUNT(H23,K23,N23,Q23)&lt;&gt;0,AVERAGE(J23,M23,P23,S23),"")</f>
      </c>
      <c r="U23" s="140"/>
    </row>
    <row r="24" spans="2:20" ht="36.75" customHeight="1">
      <c r="B24" s="365"/>
      <c r="C24" s="366"/>
      <c r="D24" s="251"/>
      <c r="E24" s="252"/>
      <c r="F24" s="253"/>
      <c r="G24" s="62">
        <f>IF(COUNT($D24,F24)=2,F24/$D24*100,"")</f>
      </c>
      <c r="H24" s="59"/>
      <c r="I24" s="51"/>
      <c r="J24" s="143">
        <f>IF(COUNT(H24:I24)=2,H24-(H24*I24/100),"")</f>
      </c>
      <c r="K24" s="59"/>
      <c r="L24" s="51"/>
      <c r="M24" s="143">
        <f>IF(COUNT(K24:L24)=2,K24-(K24*L24/100),"")</f>
      </c>
      <c r="N24" s="59"/>
      <c r="O24" s="51"/>
      <c r="P24" s="143">
        <f>IF(COUNT(N24:O24)=2,N24-(N24*O24/100),"")</f>
      </c>
      <c r="Q24" s="59"/>
      <c r="R24" s="51"/>
      <c r="S24" s="143">
        <f>IF(COUNT(Q24:R24)=2,Q24-(Q24*R24/100),"")</f>
      </c>
      <c r="T24" s="148">
        <f>IF(COUNT(H24,K24,N24,Q24)&lt;&gt;0,AVERAGE(J24,M24,P24,S24),"")</f>
      </c>
    </row>
    <row r="25" spans="2:20" ht="36.75" customHeight="1">
      <c r="B25" s="365"/>
      <c r="C25" s="366"/>
      <c r="D25" s="251"/>
      <c r="E25" s="252"/>
      <c r="F25" s="253"/>
      <c r="G25" s="62">
        <f>IF(COUNT($D25,F25)=2,F25/$D25*100,"")</f>
      </c>
      <c r="H25" s="59"/>
      <c r="I25" s="51"/>
      <c r="J25" s="143">
        <f>IF(COUNT(H25:I25)=2,H25-(H25*I25/100),"")</f>
      </c>
      <c r="K25" s="59"/>
      <c r="L25" s="51"/>
      <c r="M25" s="143">
        <f>IF(COUNT(K25:L25)=2,K25-(K25*L25/100),"")</f>
      </c>
      <c r="N25" s="59"/>
      <c r="O25" s="51"/>
      <c r="P25" s="143">
        <f>IF(COUNT(N25:O25)=2,N25-(N25*O25/100),"")</f>
      </c>
      <c r="Q25" s="59"/>
      <c r="R25" s="51"/>
      <c r="S25" s="143">
        <f>IF(COUNT(Q25:R25)=2,Q25-(Q25*R25/100),"")</f>
      </c>
      <c r="T25" s="148">
        <f>IF(COUNT(H25,K25,N25,Q25)&lt;&gt;0,AVERAGE(J25,M25,P25,S25),"")</f>
      </c>
    </row>
    <row r="26" spans="2:20" ht="36.75" customHeight="1">
      <c r="B26" s="365"/>
      <c r="C26" s="366"/>
      <c r="D26" s="251"/>
      <c r="E26" s="252"/>
      <c r="F26" s="253"/>
      <c r="G26" s="62">
        <f>IF(COUNT($D26,F26)=2,F26/$D26*100,"")</f>
      </c>
      <c r="H26" s="59"/>
      <c r="I26" s="51"/>
      <c r="J26" s="143">
        <f>IF(COUNT(H26:I26)=2,H26-(H26*I26/100),"")</f>
      </c>
      <c r="K26" s="59"/>
      <c r="L26" s="51"/>
      <c r="M26" s="143">
        <f>IF(COUNT(K26:L26)=2,K26-(K26*L26/100),"")</f>
      </c>
      <c r="N26" s="59"/>
      <c r="O26" s="51"/>
      <c r="P26" s="143">
        <f>IF(COUNT(N26:O26)=2,N26-(N26*O26/100),"")</f>
      </c>
      <c r="Q26" s="59"/>
      <c r="R26" s="51"/>
      <c r="S26" s="143">
        <f>IF(COUNT(Q26:R26)=2,Q26-(Q26*R26/100),"")</f>
      </c>
      <c r="T26" s="148">
        <f>IF(COUNT(H26,K26,N26,Q26)&lt;&gt;0,AVERAGE(J26,M26,P26,S26),"")</f>
      </c>
    </row>
    <row r="27" spans="2:20" ht="36.75" customHeight="1" thickBot="1">
      <c r="B27" s="367"/>
      <c r="C27" s="368"/>
      <c r="D27" s="254"/>
      <c r="E27" s="255"/>
      <c r="F27" s="256"/>
      <c r="G27" s="63">
        <f>IF(COUNT($D27,F27)=2,F27/$D27*100,"")</f>
      </c>
      <c r="H27" s="60"/>
      <c r="I27" s="61"/>
      <c r="J27" s="144">
        <f>IF(COUNT(H27:I27)=2,H27-(H27*I27/100),"")</f>
      </c>
      <c r="K27" s="60"/>
      <c r="L27" s="61"/>
      <c r="M27" s="257">
        <f>IF(COUNT(K27:L27)=2,K27-(K27*L27/100),"")</f>
      </c>
      <c r="N27" s="60"/>
      <c r="O27" s="61"/>
      <c r="P27" s="257">
        <f>IF(COUNT(N27:O27)=2,N27-(N27*O27/100),"")</f>
      </c>
      <c r="Q27" s="60"/>
      <c r="R27" s="61"/>
      <c r="S27" s="257">
        <f>IF(COUNT(Q27:R27)=2,Q27-(Q27*R27/100),"")</f>
      </c>
      <c r="T27" s="149">
        <f>IF(COUNT(H27,K27,N27,Q27)&lt;&gt;0,AVERAGE(J27,M27,P27,S27),"")</f>
      </c>
    </row>
    <row r="28" spans="2:19" ht="12" customHeight="1">
      <c r="B28" s="116"/>
      <c r="C28" s="116"/>
      <c r="D28" s="138"/>
      <c r="E28" s="135"/>
      <c r="F28" s="135"/>
      <c r="G28" s="136"/>
      <c r="H28" s="137"/>
      <c r="I28" s="137"/>
      <c r="J28" s="137"/>
      <c r="K28" s="137"/>
      <c r="L28" s="137"/>
      <c r="M28" s="258"/>
      <c r="N28" s="137"/>
      <c r="O28" s="137"/>
      <c r="P28" s="258"/>
      <c r="Q28" s="137"/>
      <c r="R28" s="137"/>
      <c r="S28" s="260"/>
    </row>
    <row r="29" spans="2:17" ht="40.5" customHeight="1">
      <c r="B29" s="358" t="s">
        <v>264</v>
      </c>
      <c r="C29" s="358"/>
      <c r="D29" s="141">
        <f>IF(COUNT(T23:T27)&lt;&gt;0,AVERAGE(T23:T27),"")</f>
      </c>
      <c r="F29" s="136"/>
      <c r="G29" s="137"/>
      <c r="H29" s="137"/>
      <c r="I29" s="137"/>
      <c r="J29" s="137"/>
      <c r="K29" s="137"/>
      <c r="L29" s="137"/>
      <c r="M29" s="137"/>
      <c r="N29" s="137"/>
      <c r="O29" s="137"/>
      <c r="P29" s="137"/>
      <c r="Q29" s="137"/>
    </row>
    <row r="30" ht="30" customHeight="1"/>
    <row r="31" ht="12" customHeight="1"/>
    <row r="32" spans="2:13" ht="36" customHeight="1">
      <c r="B32" s="87" t="s">
        <v>75</v>
      </c>
      <c r="C32" s="370" t="str">
        <f>'Modulo 1-Produzione'!C4</f>
        <v>anno ______</v>
      </c>
      <c r="D32" s="370"/>
      <c r="E32" s="25"/>
      <c r="F32" s="284" t="s">
        <v>408</v>
      </c>
      <c r="G32" s="284"/>
      <c r="H32" s="284"/>
      <c r="I32" s="284"/>
      <c r="J32" s="284"/>
      <c r="K32" s="284"/>
      <c r="L32" s="284"/>
      <c r="M32" s="3"/>
    </row>
    <row r="33" spans="2:11" ht="6" customHeight="1" thickBot="1">
      <c r="B33" s="9"/>
      <c r="C33" s="6"/>
      <c r="D33" s="6"/>
      <c r="E33" s="25"/>
      <c r="F33" s="25"/>
      <c r="G33" s="25"/>
      <c r="H33" s="25"/>
      <c r="I33" s="25"/>
      <c r="J33" s="25"/>
      <c r="K33" s="25"/>
    </row>
    <row r="34" spans="2:20" ht="48" customHeight="1">
      <c r="B34" s="361" t="s">
        <v>406</v>
      </c>
      <c r="C34" s="362"/>
      <c r="D34" s="359" t="s">
        <v>258</v>
      </c>
      <c r="E34" s="360"/>
      <c r="F34" s="359" t="s">
        <v>258</v>
      </c>
      <c r="G34" s="360"/>
      <c r="H34" s="359" t="s">
        <v>254</v>
      </c>
      <c r="I34" s="369"/>
      <c r="J34" s="360"/>
      <c r="K34" s="359" t="s">
        <v>255</v>
      </c>
      <c r="L34" s="369"/>
      <c r="M34" s="360"/>
      <c r="N34" s="359" t="s">
        <v>261</v>
      </c>
      <c r="O34" s="369"/>
      <c r="P34" s="360"/>
      <c r="Q34" s="372" t="s">
        <v>262</v>
      </c>
      <c r="R34" s="373"/>
      <c r="S34" s="374"/>
      <c r="T34" s="377" t="s">
        <v>268</v>
      </c>
    </row>
    <row r="35" spans="2:20" ht="69.75" customHeight="1">
      <c r="B35" s="363"/>
      <c r="C35" s="364"/>
      <c r="D35" s="37" t="s">
        <v>377</v>
      </c>
      <c r="E35" s="38" t="s">
        <v>197</v>
      </c>
      <c r="F35" s="34" t="s">
        <v>378</v>
      </c>
      <c r="G35" s="38" t="s">
        <v>407</v>
      </c>
      <c r="H35" s="34" t="s">
        <v>266</v>
      </c>
      <c r="I35" s="35" t="s">
        <v>198</v>
      </c>
      <c r="J35" s="142" t="s">
        <v>269</v>
      </c>
      <c r="K35" s="34" t="s">
        <v>266</v>
      </c>
      <c r="L35" s="35" t="s">
        <v>198</v>
      </c>
      <c r="M35" s="142" t="s">
        <v>269</v>
      </c>
      <c r="N35" s="34" t="s">
        <v>266</v>
      </c>
      <c r="O35" s="35" t="s">
        <v>198</v>
      </c>
      <c r="P35" s="142" t="s">
        <v>269</v>
      </c>
      <c r="Q35" s="34" t="s">
        <v>266</v>
      </c>
      <c r="R35" s="35" t="s">
        <v>198</v>
      </c>
      <c r="S35" s="142" t="s">
        <v>269</v>
      </c>
      <c r="T35" s="378"/>
    </row>
    <row r="36" spans="2:21" ht="36.75" customHeight="1">
      <c r="B36" s="365"/>
      <c r="C36" s="366"/>
      <c r="D36" s="251"/>
      <c r="E36" s="252"/>
      <c r="F36" s="253"/>
      <c r="G36" s="62">
        <f>IF(COUNT($D36,F36)=2,F36/$D36*100,"")</f>
      </c>
      <c r="H36" s="59"/>
      <c r="I36" s="51"/>
      <c r="J36" s="143">
        <f>IF(COUNT(H36:I36)=2,H36-(H36*I36/100),"")</f>
      </c>
      <c r="K36" s="59"/>
      <c r="L36" s="51"/>
      <c r="M36" s="143">
        <f>IF(COUNT(K36:L36)=2,K36-(K36*L36/100),"")</f>
      </c>
      <c r="N36" s="59"/>
      <c r="O36" s="51"/>
      <c r="P36" s="143">
        <f>IF(COUNT(N36:O36)=2,N36-(N36*O36/100),"")</f>
      </c>
      <c r="Q36" s="59"/>
      <c r="R36" s="51"/>
      <c r="S36" s="143">
        <f>IF(COUNT(Q36:R36)=2,Q36-(Q36*R36/100),"")</f>
      </c>
      <c r="T36" s="148">
        <f>IF(COUNT(H36,K36,N36,Q36)&lt;&gt;0,AVERAGE(J36,M36,P36,S36),"")</f>
      </c>
      <c r="U36" s="140"/>
    </row>
    <row r="37" spans="2:20" ht="36.75" customHeight="1">
      <c r="B37" s="365"/>
      <c r="C37" s="366"/>
      <c r="D37" s="251"/>
      <c r="E37" s="252"/>
      <c r="F37" s="253"/>
      <c r="G37" s="62">
        <f>IF(COUNT($D37,F37)=2,F37/$D37*100,"")</f>
      </c>
      <c r="H37" s="59"/>
      <c r="I37" s="51"/>
      <c r="J37" s="143">
        <f>IF(COUNT(H37:I37)=2,H37-(H37*I37/100),"")</f>
      </c>
      <c r="K37" s="59"/>
      <c r="L37" s="51"/>
      <c r="M37" s="143">
        <f>IF(COUNT(K37:L37)=2,K37-(K37*L37/100),"")</f>
      </c>
      <c r="N37" s="59"/>
      <c r="O37" s="51"/>
      <c r="P37" s="143">
        <f>IF(COUNT(N37:O37)=2,N37-(N37*O37/100),"")</f>
      </c>
      <c r="Q37" s="59"/>
      <c r="R37" s="51"/>
      <c r="S37" s="143">
        <f>IF(COUNT(Q37:R37)=2,Q37-(Q37*R37/100),"")</f>
      </c>
      <c r="T37" s="148">
        <f>IF(COUNT(H37,K37,N37,Q37)&lt;&gt;0,AVERAGE(J37,M37,P37,S37),"")</f>
      </c>
    </row>
    <row r="38" spans="2:20" ht="36.75" customHeight="1">
      <c r="B38" s="365"/>
      <c r="C38" s="366"/>
      <c r="D38" s="251"/>
      <c r="E38" s="252"/>
      <c r="F38" s="253"/>
      <c r="G38" s="62">
        <f>IF(COUNT($D38,F38)=2,F38/$D38*100,"")</f>
      </c>
      <c r="H38" s="59"/>
      <c r="I38" s="51"/>
      <c r="J38" s="143">
        <f>IF(COUNT(H38:I38)=2,H38-(H38*I38/100),"")</f>
      </c>
      <c r="K38" s="59"/>
      <c r="L38" s="51"/>
      <c r="M38" s="143">
        <f>IF(COUNT(K38:L38)=2,K38-(K38*L38/100),"")</f>
      </c>
      <c r="N38" s="59"/>
      <c r="O38" s="51"/>
      <c r="P38" s="143">
        <f>IF(COUNT(N38:O38)=2,N38-(N38*O38/100),"")</f>
      </c>
      <c r="Q38" s="59"/>
      <c r="R38" s="51"/>
      <c r="S38" s="143">
        <f>IF(COUNT(Q38:R38)=2,Q38-(Q38*R38/100),"")</f>
      </c>
      <c r="T38" s="148">
        <f>IF(COUNT(H38,K38,N38,Q38)&lt;&gt;0,AVERAGE(J38,M38,P38,S38),"")</f>
      </c>
    </row>
    <row r="39" spans="2:20" ht="36.75" customHeight="1">
      <c r="B39" s="365"/>
      <c r="C39" s="366"/>
      <c r="D39" s="251"/>
      <c r="E39" s="252"/>
      <c r="F39" s="253"/>
      <c r="G39" s="62">
        <f>IF(COUNT($D39,F39)=2,F39/$D39*100,"")</f>
      </c>
      <c r="H39" s="59"/>
      <c r="I39" s="51"/>
      <c r="J39" s="143">
        <f>IF(COUNT(H39:I39)=2,H39-(H39*I39/100),"")</f>
      </c>
      <c r="K39" s="59"/>
      <c r="L39" s="51"/>
      <c r="M39" s="143">
        <f>IF(COUNT(K39:L39)=2,K39-(K39*L39/100),"")</f>
      </c>
      <c r="N39" s="59"/>
      <c r="O39" s="51"/>
      <c r="P39" s="143">
        <f>IF(COUNT(N39:O39)=2,N39-(N39*O39/100),"")</f>
      </c>
      <c r="Q39" s="59"/>
      <c r="R39" s="51"/>
      <c r="S39" s="143">
        <f>IF(COUNT(Q39:R39)=2,Q39-(Q39*R39/100),"")</f>
      </c>
      <c r="T39" s="148">
        <f>IF(COUNT(H39,K39,N39,Q39)&lt;&gt;0,AVERAGE(J39,M39,P39,S39),"")</f>
      </c>
    </row>
    <row r="40" spans="2:20" ht="36.75" customHeight="1" thickBot="1">
      <c r="B40" s="367"/>
      <c r="C40" s="368"/>
      <c r="D40" s="254"/>
      <c r="E40" s="255"/>
      <c r="F40" s="256"/>
      <c r="G40" s="63">
        <f>IF(COUNT($D40,F40)=2,F40/$D40*100,"")</f>
      </c>
      <c r="H40" s="60"/>
      <c r="I40" s="61"/>
      <c r="J40" s="144">
        <f>IF(COUNT(H40:I40)=2,H40-(H40*I40/100),"")</f>
      </c>
      <c r="K40" s="60"/>
      <c r="L40" s="61"/>
      <c r="M40" s="257">
        <f>IF(COUNT(K40:L40)=2,K40-(K40*L40/100),"")</f>
      </c>
      <c r="N40" s="60"/>
      <c r="O40" s="61"/>
      <c r="P40" s="144">
        <f>IF(COUNT(N40:O40)=2,N40-(N40*O40/100),"")</f>
      </c>
      <c r="Q40" s="60"/>
      <c r="R40" s="61"/>
      <c r="S40" s="257">
        <f>IF(COUNT(Q40:R40)=2,Q40-(Q40*R40/100),"")</f>
      </c>
      <c r="T40" s="149">
        <f>IF(COUNT(H40,K40,N40,Q40)&lt;&gt;0,AVERAGE(J40,M40,P40,S40),"")</f>
      </c>
    </row>
    <row r="41" spans="2:19" ht="12" customHeight="1">
      <c r="B41" s="116"/>
      <c r="C41" s="116"/>
      <c r="D41" s="138"/>
      <c r="E41" s="135"/>
      <c r="F41" s="135"/>
      <c r="G41" s="136"/>
      <c r="H41" s="137"/>
      <c r="I41" s="137"/>
      <c r="J41" s="137"/>
      <c r="K41" s="137"/>
      <c r="L41" s="137"/>
      <c r="M41" s="258"/>
      <c r="N41" s="137"/>
      <c r="O41" s="137"/>
      <c r="P41" s="137"/>
      <c r="Q41" s="137"/>
      <c r="R41" s="137"/>
      <c r="S41" s="260"/>
    </row>
    <row r="42" spans="2:16" ht="42" customHeight="1">
      <c r="B42" s="358" t="s">
        <v>319</v>
      </c>
      <c r="C42" s="358"/>
      <c r="D42" s="141">
        <f>IF(COUNT(V36:V40)&lt;&gt;0,AVERAGE(V36:V40),"")</f>
      </c>
      <c r="F42" s="137"/>
      <c r="G42" s="137"/>
      <c r="H42" s="137"/>
      <c r="I42" s="137"/>
      <c r="J42" s="137"/>
      <c r="K42" s="137"/>
      <c r="L42" s="137"/>
      <c r="M42" s="137"/>
      <c r="N42" s="137"/>
      <c r="O42" s="137"/>
      <c r="P42" s="137"/>
    </row>
    <row r="43" ht="30" customHeight="1"/>
    <row r="44" spans="2:10" ht="12.75">
      <c r="B44" s="340" t="s">
        <v>409</v>
      </c>
      <c r="C44" s="340"/>
      <c r="D44" s="340"/>
      <c r="E44" s="340"/>
      <c r="F44" s="340"/>
      <c r="G44" s="340"/>
      <c r="H44" s="340"/>
      <c r="I44" s="340"/>
      <c r="J44" s="340"/>
    </row>
    <row r="45" spans="2:10" ht="12.75">
      <c r="B45" s="376" t="s">
        <v>410</v>
      </c>
      <c r="C45" s="376"/>
      <c r="D45" s="376"/>
      <c r="E45" s="376"/>
      <c r="F45" s="376"/>
      <c r="G45" s="376"/>
      <c r="H45" s="376"/>
      <c r="I45" s="376"/>
      <c r="J45" s="376"/>
    </row>
    <row r="47" spans="2:15" ht="12.75">
      <c r="B47" s="355" t="s">
        <v>424</v>
      </c>
      <c r="C47" s="355"/>
      <c r="D47" s="355"/>
      <c r="E47" s="355"/>
      <c r="F47" s="355"/>
      <c r="G47" s="355"/>
      <c r="H47" s="355"/>
      <c r="I47" s="355"/>
      <c r="J47" s="355"/>
      <c r="K47" s="355"/>
      <c r="L47" s="355"/>
      <c r="M47" s="355"/>
      <c r="N47" s="355"/>
      <c r="O47" s="356"/>
    </row>
    <row r="48" spans="2:15" ht="12.75">
      <c r="B48" s="355"/>
      <c r="C48" s="355"/>
      <c r="D48" s="355"/>
      <c r="E48" s="355"/>
      <c r="F48" s="355"/>
      <c r="G48" s="355"/>
      <c r="H48" s="355"/>
      <c r="I48" s="355"/>
      <c r="J48" s="355"/>
      <c r="K48" s="355"/>
      <c r="L48" s="355"/>
      <c r="M48" s="355"/>
      <c r="N48" s="355"/>
      <c r="O48" s="356"/>
    </row>
    <row r="49" spans="2:15" ht="12.75">
      <c r="B49" s="355"/>
      <c r="C49" s="355"/>
      <c r="D49" s="355"/>
      <c r="E49" s="355"/>
      <c r="F49" s="355"/>
      <c r="G49" s="355"/>
      <c r="H49" s="355"/>
      <c r="I49" s="355"/>
      <c r="J49" s="355"/>
      <c r="K49" s="355"/>
      <c r="L49" s="355"/>
      <c r="M49" s="355"/>
      <c r="N49" s="355"/>
      <c r="O49" s="356"/>
    </row>
    <row r="50" spans="2:15" ht="12.75">
      <c r="B50" s="355"/>
      <c r="C50" s="355"/>
      <c r="D50" s="355"/>
      <c r="E50" s="355"/>
      <c r="F50" s="355"/>
      <c r="G50" s="355"/>
      <c r="H50" s="355"/>
      <c r="I50" s="355"/>
      <c r="J50" s="355"/>
      <c r="K50" s="355"/>
      <c r="L50" s="355"/>
      <c r="M50" s="355"/>
      <c r="N50" s="355"/>
      <c r="O50" s="356"/>
    </row>
    <row r="51" spans="2:15" ht="12" customHeight="1">
      <c r="B51" s="355"/>
      <c r="C51" s="355"/>
      <c r="D51" s="355"/>
      <c r="E51" s="355"/>
      <c r="F51" s="355"/>
      <c r="G51" s="355"/>
      <c r="H51" s="355"/>
      <c r="I51" s="355"/>
      <c r="J51" s="355"/>
      <c r="K51" s="355"/>
      <c r="L51" s="355"/>
      <c r="M51" s="355"/>
      <c r="N51" s="355"/>
      <c r="O51" s="356"/>
    </row>
    <row r="52" spans="2:15" ht="12.75">
      <c r="B52" s="355"/>
      <c r="C52" s="355"/>
      <c r="D52" s="355"/>
      <c r="E52" s="355"/>
      <c r="F52" s="355"/>
      <c r="G52" s="355"/>
      <c r="H52" s="355"/>
      <c r="I52" s="355"/>
      <c r="J52" s="355"/>
      <c r="K52" s="355"/>
      <c r="L52" s="355"/>
      <c r="M52" s="355"/>
      <c r="N52" s="355"/>
      <c r="O52" s="356"/>
    </row>
    <row r="53" spans="2:15" ht="12.75">
      <c r="B53" s="355"/>
      <c r="C53" s="355"/>
      <c r="D53" s="355"/>
      <c r="E53" s="355"/>
      <c r="F53" s="355"/>
      <c r="G53" s="355"/>
      <c r="H53" s="355"/>
      <c r="I53" s="355"/>
      <c r="J53" s="355"/>
      <c r="K53" s="355"/>
      <c r="L53" s="355"/>
      <c r="M53" s="355"/>
      <c r="N53" s="355"/>
      <c r="O53" s="356"/>
    </row>
    <row r="54" spans="2:15" ht="12.75">
      <c r="B54" s="355"/>
      <c r="C54" s="355"/>
      <c r="D54" s="355"/>
      <c r="E54" s="355"/>
      <c r="F54" s="355"/>
      <c r="G54" s="355"/>
      <c r="H54" s="355"/>
      <c r="I54" s="355"/>
      <c r="J54" s="355"/>
      <c r="K54" s="355"/>
      <c r="L54" s="355"/>
      <c r="M54" s="355"/>
      <c r="N54" s="355"/>
      <c r="O54" s="356"/>
    </row>
    <row r="55" spans="2:15" ht="12.75">
      <c r="B55" s="355"/>
      <c r="C55" s="355"/>
      <c r="D55" s="355"/>
      <c r="E55" s="355"/>
      <c r="F55" s="355"/>
      <c r="G55" s="355"/>
      <c r="H55" s="355"/>
      <c r="I55" s="355"/>
      <c r="J55" s="355"/>
      <c r="K55" s="355"/>
      <c r="L55" s="355"/>
      <c r="M55" s="355"/>
      <c r="N55" s="355"/>
      <c r="O55" s="356"/>
    </row>
    <row r="56" spans="2:15" ht="12.75">
      <c r="B56" s="355"/>
      <c r="C56" s="355"/>
      <c r="D56" s="355"/>
      <c r="E56" s="355"/>
      <c r="F56" s="355"/>
      <c r="G56" s="355"/>
      <c r="H56" s="355"/>
      <c r="I56" s="355"/>
      <c r="J56" s="355"/>
      <c r="K56" s="355"/>
      <c r="L56" s="355"/>
      <c r="M56" s="355"/>
      <c r="N56" s="355"/>
      <c r="O56" s="356"/>
    </row>
    <row r="57" spans="2:15" ht="12.75">
      <c r="B57" s="355"/>
      <c r="C57" s="355"/>
      <c r="D57" s="355"/>
      <c r="E57" s="355"/>
      <c r="F57" s="355"/>
      <c r="G57" s="355"/>
      <c r="H57" s="355"/>
      <c r="I57" s="355"/>
      <c r="J57" s="355"/>
      <c r="K57" s="355"/>
      <c r="L57" s="355"/>
      <c r="M57" s="355"/>
      <c r="N57" s="355"/>
      <c r="O57" s="356"/>
    </row>
    <row r="58" spans="2:15" ht="12.75">
      <c r="B58" s="355"/>
      <c r="C58" s="355"/>
      <c r="D58" s="355"/>
      <c r="E58" s="355"/>
      <c r="F58" s="355"/>
      <c r="G58" s="355"/>
      <c r="H58" s="355"/>
      <c r="I58" s="355"/>
      <c r="J58" s="355"/>
      <c r="K58" s="355"/>
      <c r="L58" s="355"/>
      <c r="M58" s="355"/>
      <c r="N58" s="355"/>
      <c r="O58" s="356"/>
    </row>
    <row r="59" spans="2:15" ht="12.75">
      <c r="B59" s="355"/>
      <c r="C59" s="355"/>
      <c r="D59" s="355"/>
      <c r="E59" s="355"/>
      <c r="F59" s="355"/>
      <c r="G59" s="355"/>
      <c r="H59" s="355"/>
      <c r="I59" s="355"/>
      <c r="J59" s="355"/>
      <c r="K59" s="355"/>
      <c r="L59" s="355"/>
      <c r="M59" s="355"/>
      <c r="N59" s="355"/>
      <c r="O59" s="356"/>
    </row>
    <row r="60" spans="2:15" ht="12.75">
      <c r="B60" s="355"/>
      <c r="C60" s="355"/>
      <c r="D60" s="355"/>
      <c r="E60" s="355"/>
      <c r="F60" s="355"/>
      <c r="G60" s="355"/>
      <c r="H60" s="355"/>
      <c r="I60" s="355"/>
      <c r="J60" s="355"/>
      <c r="K60" s="355"/>
      <c r="L60" s="355"/>
      <c r="M60" s="355"/>
      <c r="N60" s="355"/>
      <c r="O60" s="356"/>
    </row>
    <row r="61" spans="2:15" ht="12.75">
      <c r="B61" s="355"/>
      <c r="C61" s="355"/>
      <c r="D61" s="355"/>
      <c r="E61" s="355"/>
      <c r="F61" s="355"/>
      <c r="G61" s="355"/>
      <c r="H61" s="355"/>
      <c r="I61" s="355"/>
      <c r="J61" s="355"/>
      <c r="K61" s="355"/>
      <c r="L61" s="355"/>
      <c r="M61" s="355"/>
      <c r="N61" s="355"/>
      <c r="O61" s="356"/>
    </row>
    <row r="62" spans="2:15" ht="12.75">
      <c r="B62" s="355"/>
      <c r="C62" s="355"/>
      <c r="D62" s="355"/>
      <c r="E62" s="355"/>
      <c r="F62" s="355"/>
      <c r="G62" s="355"/>
      <c r="H62" s="355"/>
      <c r="I62" s="355"/>
      <c r="J62" s="355"/>
      <c r="K62" s="355"/>
      <c r="L62" s="355"/>
      <c r="M62" s="355"/>
      <c r="N62" s="355"/>
      <c r="O62" s="356"/>
    </row>
    <row r="63" spans="2:15" ht="12.75">
      <c r="B63" s="355"/>
      <c r="C63" s="355"/>
      <c r="D63" s="355"/>
      <c r="E63" s="355"/>
      <c r="F63" s="355"/>
      <c r="G63" s="355"/>
      <c r="H63" s="355"/>
      <c r="I63" s="355"/>
      <c r="J63" s="355"/>
      <c r="K63" s="355"/>
      <c r="L63" s="355"/>
      <c r="M63" s="355"/>
      <c r="N63" s="355"/>
      <c r="O63" s="356"/>
    </row>
    <row r="64" spans="2:15" ht="12.75">
      <c r="B64" s="355"/>
      <c r="C64" s="355"/>
      <c r="D64" s="355"/>
      <c r="E64" s="355"/>
      <c r="F64" s="355"/>
      <c r="G64" s="355"/>
      <c r="H64" s="355"/>
      <c r="I64" s="355"/>
      <c r="J64" s="355"/>
      <c r="K64" s="355"/>
      <c r="L64" s="355"/>
      <c r="M64" s="355"/>
      <c r="N64" s="355"/>
      <c r="O64" s="356"/>
    </row>
    <row r="65" spans="2:15" ht="12.75">
      <c r="B65" s="356"/>
      <c r="C65" s="356"/>
      <c r="D65" s="356"/>
      <c r="E65" s="356"/>
      <c r="F65" s="356"/>
      <c r="G65" s="356"/>
      <c r="H65" s="356"/>
      <c r="I65" s="356"/>
      <c r="J65" s="356"/>
      <c r="K65" s="356"/>
      <c r="L65" s="356"/>
      <c r="M65" s="356"/>
      <c r="N65" s="356"/>
      <c r="O65" s="356"/>
    </row>
  </sheetData>
  <mergeCells count="53">
    <mergeCell ref="B47:O65"/>
    <mergeCell ref="B44:J44"/>
    <mergeCell ref="B45:J45"/>
    <mergeCell ref="T8:T9"/>
    <mergeCell ref="T21:T22"/>
    <mergeCell ref="T34:T35"/>
    <mergeCell ref="Q21:S21"/>
    <mergeCell ref="B38:C38"/>
    <mergeCell ref="B39:C39"/>
    <mergeCell ref="B36:C36"/>
    <mergeCell ref="B4:D4"/>
    <mergeCell ref="N34:P34"/>
    <mergeCell ref="Q34:S34"/>
    <mergeCell ref="N8:P8"/>
    <mergeCell ref="Q8:S8"/>
    <mergeCell ref="C6:D6"/>
    <mergeCell ref="B23:C23"/>
    <mergeCell ref="D8:E8"/>
    <mergeCell ref="F8:G8"/>
    <mergeCell ref="N21:P21"/>
    <mergeCell ref="B37:C37"/>
    <mergeCell ref="C19:D19"/>
    <mergeCell ref="F19:L19"/>
    <mergeCell ref="B21:C22"/>
    <mergeCell ref="D21:E21"/>
    <mergeCell ref="F21:G21"/>
    <mergeCell ref="H34:J34"/>
    <mergeCell ref="K34:M34"/>
    <mergeCell ref="B27:C27"/>
    <mergeCell ref="B40:C40"/>
    <mergeCell ref="H21:J21"/>
    <mergeCell ref="K8:M8"/>
    <mergeCell ref="H8:J8"/>
    <mergeCell ref="K21:M21"/>
    <mergeCell ref="B11:C11"/>
    <mergeCell ref="B12:C12"/>
    <mergeCell ref="C32:D32"/>
    <mergeCell ref="F32:L32"/>
    <mergeCell ref="B13:C13"/>
    <mergeCell ref="B14:C14"/>
    <mergeCell ref="B24:C24"/>
    <mergeCell ref="B25:C25"/>
    <mergeCell ref="B26:C26"/>
    <mergeCell ref="B42:C42"/>
    <mergeCell ref="B2:F2"/>
    <mergeCell ref="F34:G34"/>
    <mergeCell ref="F6:L6"/>
    <mergeCell ref="B8:C9"/>
    <mergeCell ref="B16:C16"/>
    <mergeCell ref="B29:C29"/>
    <mergeCell ref="B34:C35"/>
    <mergeCell ref="D34:E34"/>
    <mergeCell ref="B10:C10"/>
  </mergeCells>
  <printOptions/>
  <pageMargins left="0.3" right="0.34" top="0.33" bottom="0.33" header="0.25" footer="0.21"/>
  <pageSetup fitToHeight="1" fitToWidth="1" horizontalDpi="600" verticalDpi="600" orientation="portrait" paperSize="9" scale="3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H33"/>
  <sheetViews>
    <sheetView zoomScale="75" zoomScaleNormal="75" workbookViewId="0" topLeftCell="A1">
      <selection activeCell="F5" sqref="F5"/>
    </sheetView>
  </sheetViews>
  <sheetFormatPr defaultColWidth="9.140625" defaultRowHeight="12.75"/>
  <cols>
    <col min="1" max="1" width="2.7109375" style="0" customWidth="1"/>
    <col min="2" max="2" width="17.28125" style="0" customWidth="1"/>
    <col min="3" max="3" width="19.28125" style="0" customWidth="1"/>
    <col min="4" max="4" width="25.140625" style="0" customWidth="1"/>
    <col min="5" max="5" width="20.140625" style="0" customWidth="1"/>
    <col min="6" max="6" width="23.8515625" style="0" customWidth="1"/>
    <col min="7" max="7" width="25.00390625" style="0" customWidth="1"/>
    <col min="8" max="8" width="16.57421875" style="0" customWidth="1"/>
  </cols>
  <sheetData>
    <row r="2" spans="2:8" ht="23.25">
      <c r="B2" s="284" t="s">
        <v>20</v>
      </c>
      <c r="C2" s="284"/>
      <c r="D2" s="284"/>
      <c r="E2" s="284"/>
      <c r="F2" s="284"/>
      <c r="G2" s="6"/>
      <c r="H2" s="6"/>
    </row>
    <row r="3" spans="2:8" ht="19.5" customHeight="1">
      <c r="B3" s="6"/>
      <c r="C3" s="6"/>
      <c r="D3" s="6"/>
      <c r="E3" s="6"/>
      <c r="F3" s="6"/>
      <c r="G3" s="6"/>
      <c r="H3" s="6"/>
    </row>
    <row r="4" spans="2:8" ht="18.75">
      <c r="B4" s="9" t="s">
        <v>34</v>
      </c>
      <c r="C4" s="9"/>
      <c r="D4" s="6"/>
      <c r="E4" s="6"/>
      <c r="F4" s="6"/>
      <c r="G4" s="6"/>
      <c r="H4" s="6"/>
    </row>
    <row r="5" spans="2:8" ht="3.75" customHeight="1">
      <c r="B5" s="9"/>
      <c r="C5" s="9"/>
      <c r="D5" s="6"/>
      <c r="E5" s="6"/>
      <c r="F5" s="6"/>
      <c r="G5" s="6"/>
      <c r="H5" s="6"/>
    </row>
    <row r="6" spans="2:8" ht="31.5">
      <c r="B6" s="87" t="s">
        <v>75</v>
      </c>
      <c r="C6" s="122" t="str">
        <f>'Modulo 1-Produzione'!C4</f>
        <v>anno ______</v>
      </c>
      <c r="D6" s="6"/>
      <c r="E6" s="6"/>
      <c r="F6" s="6"/>
      <c r="G6" s="6"/>
      <c r="H6" s="6"/>
    </row>
    <row r="7" spans="2:8" ht="6" customHeight="1">
      <c r="B7" s="9"/>
      <c r="C7" s="9"/>
      <c r="D7" s="6"/>
      <c r="E7" s="6"/>
      <c r="F7" s="6"/>
      <c r="G7" s="6"/>
      <c r="H7" s="6"/>
    </row>
    <row r="8" spans="2:8" ht="47.25">
      <c r="B8" s="286" t="s">
        <v>59</v>
      </c>
      <c r="C8" s="275"/>
      <c r="D8" s="4" t="s">
        <v>50</v>
      </c>
      <c r="E8" s="4" t="s">
        <v>43</v>
      </c>
      <c r="F8" s="4" t="s">
        <v>60</v>
      </c>
      <c r="G8" s="4" t="s">
        <v>49</v>
      </c>
      <c r="H8" s="23" t="s">
        <v>33</v>
      </c>
    </row>
    <row r="9" spans="2:8" ht="35.25" customHeight="1">
      <c r="B9" s="292" t="s">
        <v>145</v>
      </c>
      <c r="C9" s="283"/>
      <c r="D9" s="4" t="s">
        <v>61</v>
      </c>
      <c r="E9" s="4" t="s">
        <v>77</v>
      </c>
      <c r="F9" s="49"/>
      <c r="G9" s="47"/>
      <c r="H9" s="47"/>
    </row>
    <row r="10" spans="2:8" ht="35.25" customHeight="1">
      <c r="B10" s="292" t="s">
        <v>1</v>
      </c>
      <c r="C10" s="283"/>
      <c r="D10" s="4" t="s">
        <v>62</v>
      </c>
      <c r="E10" s="4" t="s">
        <v>63</v>
      </c>
      <c r="F10" s="49"/>
      <c r="G10" s="47"/>
      <c r="H10" s="47"/>
    </row>
    <row r="11" spans="2:8" ht="35.25" customHeight="1">
      <c r="B11" s="292" t="s">
        <v>208</v>
      </c>
      <c r="C11" s="283"/>
      <c r="D11" s="4" t="s">
        <v>64</v>
      </c>
      <c r="E11" s="4" t="s">
        <v>63</v>
      </c>
      <c r="F11" s="49"/>
      <c r="G11" s="47"/>
      <c r="H11" s="47"/>
    </row>
    <row r="12" spans="2:8" ht="35.25" customHeight="1">
      <c r="B12" s="292" t="s">
        <v>193</v>
      </c>
      <c r="C12" s="283"/>
      <c r="D12" s="4" t="s">
        <v>143</v>
      </c>
      <c r="E12" s="4" t="s">
        <v>63</v>
      </c>
      <c r="F12" s="49"/>
      <c r="G12" s="47"/>
      <c r="H12" s="47"/>
    </row>
    <row r="13" spans="2:8" ht="35.25" customHeight="1">
      <c r="B13" s="292" t="s">
        <v>65</v>
      </c>
      <c r="C13" s="283"/>
      <c r="D13" s="4" t="s">
        <v>66</v>
      </c>
      <c r="E13" s="4" t="s">
        <v>63</v>
      </c>
      <c r="F13" s="49"/>
      <c r="G13" s="47"/>
      <c r="H13" s="47"/>
    </row>
    <row r="14" spans="2:8" ht="18" customHeight="1">
      <c r="B14" s="31"/>
      <c r="C14" s="6"/>
      <c r="D14" s="6"/>
      <c r="E14" s="6"/>
      <c r="F14" s="6"/>
      <c r="G14" s="6"/>
      <c r="H14" s="6"/>
    </row>
    <row r="15" spans="2:8" ht="30" customHeight="1">
      <c r="B15" s="4" t="s">
        <v>41</v>
      </c>
      <c r="C15" s="286" t="s">
        <v>104</v>
      </c>
      <c r="D15" s="381"/>
      <c r="E15" s="275"/>
      <c r="F15" s="4" t="s">
        <v>60</v>
      </c>
      <c r="G15" s="4" t="s">
        <v>43</v>
      </c>
      <c r="H15" s="6"/>
    </row>
    <row r="16" spans="2:8" ht="30" customHeight="1">
      <c r="B16" s="4" t="s">
        <v>108</v>
      </c>
      <c r="C16" s="310" t="s">
        <v>338</v>
      </c>
      <c r="D16" s="322"/>
      <c r="E16" s="311"/>
      <c r="F16" s="89">
        <f>IF('Modulo 1-Produzione'!D17="","",'Modulo 1-Produzione'!D17)</f>
      </c>
      <c r="G16" s="4" t="s">
        <v>211</v>
      </c>
      <c r="H16" s="6"/>
    </row>
    <row r="17" spans="2:8" ht="15.75">
      <c r="B17" s="379" t="s">
        <v>150</v>
      </c>
      <c r="C17" s="379"/>
      <c r="D17" s="379"/>
      <c r="E17" s="24"/>
      <c r="F17" s="24"/>
      <c r="G17" s="24"/>
      <c r="H17" s="24"/>
    </row>
    <row r="18" spans="2:8" ht="21.75" customHeight="1">
      <c r="B18" s="24"/>
      <c r="C18" s="24"/>
      <c r="D18" s="24"/>
      <c r="E18" s="24"/>
      <c r="F18" s="24"/>
      <c r="G18" s="24"/>
      <c r="H18" s="24"/>
    </row>
    <row r="19" spans="2:8" ht="20.25">
      <c r="B19" s="8" t="s">
        <v>107</v>
      </c>
      <c r="C19" s="6"/>
      <c r="D19" s="6"/>
      <c r="E19" s="6"/>
      <c r="F19" s="6"/>
      <c r="G19" s="6"/>
      <c r="H19" s="6"/>
    </row>
    <row r="20" spans="2:8" ht="4.5" customHeight="1">
      <c r="B20" s="6"/>
      <c r="C20" s="6"/>
      <c r="D20" s="6"/>
      <c r="E20" s="6"/>
      <c r="F20" s="6"/>
      <c r="G20" s="6"/>
      <c r="H20" s="6"/>
    </row>
    <row r="21" spans="2:8" ht="30" customHeight="1">
      <c r="B21" s="4" t="s">
        <v>41</v>
      </c>
      <c r="C21" s="286" t="s">
        <v>104</v>
      </c>
      <c r="D21" s="275"/>
      <c r="E21" s="4" t="s">
        <v>67</v>
      </c>
      <c r="F21" s="286" t="s">
        <v>109</v>
      </c>
      <c r="G21" s="275"/>
      <c r="H21" s="4" t="s">
        <v>105</v>
      </c>
    </row>
    <row r="22" spans="2:8" ht="46.5" customHeight="1">
      <c r="B22" s="43" t="s">
        <v>68</v>
      </c>
      <c r="C22" s="278" t="s">
        <v>2</v>
      </c>
      <c r="D22" s="279"/>
      <c r="E22" s="22" t="s">
        <v>69</v>
      </c>
      <c r="F22" s="314" t="s">
        <v>88</v>
      </c>
      <c r="G22" s="314"/>
      <c r="H22" s="53">
        <f>IF(COUNT(F9)=0,"",F9*34.33*0.001/F16)</f>
      </c>
    </row>
    <row r="23" spans="2:8" ht="51.75" customHeight="1">
      <c r="B23" s="43" t="s">
        <v>70</v>
      </c>
      <c r="C23" s="278" t="s">
        <v>243</v>
      </c>
      <c r="D23" s="279"/>
      <c r="E23" s="22" t="s">
        <v>69</v>
      </c>
      <c r="F23" s="314" t="s">
        <v>244</v>
      </c>
      <c r="G23" s="314"/>
      <c r="H23" s="53">
        <f>IF(COUNT(F10)=0,"",(F10-F13)*3.6*0.001/F16)</f>
      </c>
    </row>
    <row r="24" spans="2:8" ht="42" customHeight="1">
      <c r="B24" s="43" t="s">
        <v>71</v>
      </c>
      <c r="C24" s="278" t="s">
        <v>73</v>
      </c>
      <c r="D24" s="279"/>
      <c r="E24" s="22" t="s">
        <v>69</v>
      </c>
      <c r="F24" s="314" t="s">
        <v>72</v>
      </c>
      <c r="G24" s="314"/>
      <c r="H24" s="53">
        <f>IF(COUNTBLANK(H22:H23)=0,H22+H23,"")</f>
      </c>
    </row>
    <row r="25" spans="2:8" ht="15" customHeight="1">
      <c r="B25" s="379" t="s">
        <v>151</v>
      </c>
      <c r="C25" s="379"/>
      <c r="D25" s="379"/>
      <c r="E25" s="379"/>
      <c r="F25" s="379"/>
      <c r="G25" s="379"/>
      <c r="H25" s="379"/>
    </row>
    <row r="26" spans="2:8" ht="15" customHeight="1">
      <c r="B26" s="380" t="s">
        <v>74</v>
      </c>
      <c r="C26" s="380"/>
      <c r="D26" s="380"/>
      <c r="E26" s="380"/>
      <c r="F26" s="380"/>
      <c r="G26" s="380"/>
      <c r="H26" s="380"/>
    </row>
    <row r="27" spans="2:8" ht="12.75">
      <c r="B27" s="90"/>
      <c r="C27" s="90"/>
      <c r="D27" s="90"/>
      <c r="E27" s="90"/>
      <c r="F27" s="90"/>
      <c r="G27" s="90"/>
      <c r="H27" s="90"/>
    </row>
    <row r="29" spans="2:4" ht="20.25">
      <c r="B29" s="285" t="s">
        <v>225</v>
      </c>
      <c r="C29" s="285"/>
      <c r="D29" s="285"/>
    </row>
    <row r="30" spans="2:8" s="28" customFormat="1" ht="31.5" customHeight="1">
      <c r="B30" s="293" t="s">
        <v>41</v>
      </c>
      <c r="C30" s="293"/>
      <c r="D30" s="4" t="s">
        <v>60</v>
      </c>
      <c r="E30" s="4" t="s">
        <v>43</v>
      </c>
      <c r="F30" s="286" t="s">
        <v>49</v>
      </c>
      <c r="G30" s="275"/>
      <c r="H30" s="4" t="s">
        <v>33</v>
      </c>
    </row>
    <row r="31" spans="2:8" ht="47.25" customHeight="1">
      <c r="B31" s="290" t="s">
        <v>245</v>
      </c>
      <c r="C31" s="290"/>
      <c r="D31" s="47"/>
      <c r="E31" s="23" t="s">
        <v>63</v>
      </c>
      <c r="F31" s="294"/>
      <c r="G31" s="295"/>
      <c r="H31" s="47"/>
    </row>
    <row r="32" spans="2:8" ht="30" customHeight="1">
      <c r="B32" s="290" t="s">
        <v>246</v>
      </c>
      <c r="C32" s="290"/>
      <c r="D32" s="47"/>
      <c r="E32" s="23" t="s">
        <v>247</v>
      </c>
      <c r="F32" s="294"/>
      <c r="G32" s="295"/>
      <c r="H32" s="47"/>
    </row>
    <row r="33" spans="2:8" ht="47.25" customHeight="1">
      <c r="B33" s="290" t="s">
        <v>248</v>
      </c>
      <c r="C33" s="290"/>
      <c r="D33" s="47"/>
      <c r="E33" s="23" t="s">
        <v>247</v>
      </c>
      <c r="F33" s="294"/>
      <c r="G33" s="295"/>
      <c r="H33" s="47"/>
    </row>
  </sheetData>
  <mergeCells count="29">
    <mergeCell ref="C15:E15"/>
    <mergeCell ref="B2:F2"/>
    <mergeCell ref="B32:C32"/>
    <mergeCell ref="F32:G32"/>
    <mergeCell ref="B12:C12"/>
    <mergeCell ref="B13:C13"/>
    <mergeCell ref="B8:C8"/>
    <mergeCell ref="B9:C9"/>
    <mergeCell ref="B10:C10"/>
    <mergeCell ref="B11:C11"/>
    <mergeCell ref="B33:C33"/>
    <mergeCell ref="F33:G33"/>
    <mergeCell ref="B29:D29"/>
    <mergeCell ref="B30:C30"/>
    <mergeCell ref="F30:G30"/>
    <mergeCell ref="B31:C31"/>
    <mergeCell ref="F31:G31"/>
    <mergeCell ref="C16:E16"/>
    <mergeCell ref="F22:G22"/>
    <mergeCell ref="F23:G23"/>
    <mergeCell ref="F24:G24"/>
    <mergeCell ref="C22:D22"/>
    <mergeCell ref="C23:D23"/>
    <mergeCell ref="C24:D24"/>
    <mergeCell ref="B17:D17"/>
    <mergeCell ref="B25:H25"/>
    <mergeCell ref="B26:H26"/>
    <mergeCell ref="C21:D21"/>
    <mergeCell ref="F21:G21"/>
  </mergeCells>
  <printOptions/>
  <pageMargins left="0.7874015748031497" right="0.7874015748031497" top="0.3937007874015748" bottom="0.3937007874015748" header="0.5118110236220472" footer="0.5118110236220472"/>
  <pageSetup fitToHeight="1" fitToWidth="1"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dimension ref="B2:I33"/>
  <sheetViews>
    <sheetView zoomScale="75" zoomScaleNormal="75" workbookViewId="0" topLeftCell="A1">
      <selection activeCell="H8" sqref="H8"/>
    </sheetView>
  </sheetViews>
  <sheetFormatPr defaultColWidth="9.140625" defaultRowHeight="12.75"/>
  <cols>
    <col min="1" max="1" width="2.7109375" style="0" customWidth="1"/>
    <col min="2" max="2" width="17.28125" style="0" customWidth="1"/>
    <col min="3" max="3" width="22.57421875" style="0" customWidth="1"/>
    <col min="4" max="4" width="27.421875" style="0" customWidth="1"/>
    <col min="5" max="5" width="19.57421875" style="0" bestFit="1" customWidth="1"/>
    <col min="6" max="6" width="19.421875" style="0" customWidth="1"/>
    <col min="7" max="7" width="19.421875" style="0" bestFit="1" customWidth="1"/>
    <col min="8" max="8" width="21.140625" style="0" customWidth="1"/>
  </cols>
  <sheetData>
    <row r="2" spans="2:8" ht="23.25">
      <c r="B2" s="284" t="s">
        <v>194</v>
      </c>
      <c r="C2" s="284"/>
      <c r="D2" s="284"/>
      <c r="E2" s="284"/>
      <c r="F2" s="284"/>
      <c r="G2" s="6"/>
      <c r="H2" s="6"/>
    </row>
    <row r="3" spans="2:8" ht="19.5" customHeight="1">
      <c r="B3" s="6"/>
      <c r="C3" s="6"/>
      <c r="D3" s="6"/>
      <c r="E3" s="6"/>
      <c r="F3" s="6"/>
      <c r="G3" s="6"/>
      <c r="H3" s="6"/>
    </row>
    <row r="4" spans="2:8" ht="18.75">
      <c r="B4" s="9" t="s">
        <v>34</v>
      </c>
      <c r="C4" s="9"/>
      <c r="D4" s="6"/>
      <c r="E4" s="6"/>
      <c r="F4" s="6"/>
      <c r="G4" s="6"/>
      <c r="H4" s="6"/>
    </row>
    <row r="5" spans="2:8" ht="3.75" customHeight="1">
      <c r="B5" s="9"/>
      <c r="C5" s="9"/>
      <c r="D5" s="6"/>
      <c r="E5" s="6"/>
      <c r="F5" s="6"/>
      <c r="G5" s="6"/>
      <c r="H5" s="6"/>
    </row>
    <row r="6" spans="2:8" ht="31.5">
      <c r="B6" s="87" t="s">
        <v>75</v>
      </c>
      <c r="C6" s="122" t="str">
        <f>'Modulo 1-Produzione'!C4</f>
        <v>anno ______</v>
      </c>
      <c r="D6" s="6"/>
      <c r="E6" s="6"/>
      <c r="F6" s="6"/>
      <c r="G6" s="6"/>
      <c r="H6" s="6"/>
    </row>
    <row r="7" spans="2:8" ht="6" customHeight="1">
      <c r="B7" s="9"/>
      <c r="C7" s="9"/>
      <c r="D7" s="6"/>
      <c r="E7" s="6"/>
      <c r="F7" s="6"/>
      <c r="G7" s="6"/>
      <c r="H7" s="6"/>
    </row>
    <row r="8" spans="7:8" s="58" customFormat="1" ht="18" customHeight="1">
      <c r="G8" s="92"/>
      <c r="H8" s="13"/>
    </row>
    <row r="9" spans="2:8" ht="30" customHeight="1">
      <c r="B9" s="19" t="s">
        <v>41</v>
      </c>
      <c r="C9" s="305" t="s">
        <v>104</v>
      </c>
      <c r="D9" s="305"/>
      <c r="E9" s="305"/>
      <c r="F9" s="19" t="s">
        <v>60</v>
      </c>
      <c r="G9" s="19" t="s">
        <v>43</v>
      </c>
      <c r="H9" s="6"/>
    </row>
    <row r="10" spans="2:8" ht="54" customHeight="1">
      <c r="B10" s="26" t="s">
        <v>252</v>
      </c>
      <c r="C10" s="390" t="s">
        <v>326</v>
      </c>
      <c r="D10" s="390"/>
      <c r="E10" s="390"/>
      <c r="F10" s="130"/>
      <c r="G10" s="23" t="s">
        <v>211</v>
      </c>
      <c r="H10" s="6"/>
    </row>
    <row r="11" spans="2:8" ht="32.25" customHeight="1">
      <c r="B11" s="391"/>
      <c r="C11" s="392"/>
      <c r="D11" s="115"/>
      <c r="E11" s="115"/>
      <c r="F11" s="115"/>
      <c r="G11" s="193"/>
      <c r="H11" s="193"/>
    </row>
    <row r="12" spans="2:8" ht="18">
      <c r="B12" s="382" t="s">
        <v>3</v>
      </c>
      <c r="C12" s="383"/>
      <c r="D12" s="383"/>
      <c r="E12" s="383"/>
      <c r="F12" s="383"/>
      <c r="G12" s="383"/>
      <c r="H12" s="383"/>
    </row>
    <row r="13" spans="2:8" ht="31.5">
      <c r="B13" s="4" t="s">
        <v>183</v>
      </c>
      <c r="C13" s="293" t="s">
        <v>182</v>
      </c>
      <c r="D13" s="293"/>
      <c r="E13" s="4" t="s">
        <v>195</v>
      </c>
      <c r="F13" s="104" t="s">
        <v>286</v>
      </c>
      <c r="G13" s="316" t="s">
        <v>33</v>
      </c>
      <c r="H13" s="316"/>
    </row>
    <row r="14" spans="2:8" ht="19.5" customHeight="1">
      <c r="B14" s="118"/>
      <c r="C14" s="384"/>
      <c r="D14" s="384"/>
      <c r="E14" s="47"/>
      <c r="F14" s="47"/>
      <c r="G14" s="294"/>
      <c r="H14" s="295"/>
    </row>
    <row r="15" spans="2:8" ht="19.5" customHeight="1">
      <c r="B15" s="118"/>
      <c r="C15" s="384"/>
      <c r="D15" s="384"/>
      <c r="E15" s="47"/>
      <c r="F15" s="47"/>
      <c r="G15" s="294"/>
      <c r="H15" s="295"/>
    </row>
    <row r="16" spans="2:8" ht="19.5" customHeight="1">
      <c r="B16" s="118"/>
      <c r="C16" s="384"/>
      <c r="D16" s="384"/>
      <c r="E16" s="47"/>
      <c r="F16" s="47"/>
      <c r="G16" s="294"/>
      <c r="H16" s="295"/>
    </row>
    <row r="17" spans="2:8" ht="19.5" customHeight="1">
      <c r="B17" s="118"/>
      <c r="C17" s="384"/>
      <c r="D17" s="384"/>
      <c r="E17" s="47"/>
      <c r="F17" s="47"/>
      <c r="G17" s="294"/>
      <c r="H17" s="295"/>
    </row>
    <row r="18" spans="2:8" ht="19.5" customHeight="1">
      <c r="B18" s="118"/>
      <c r="C18" s="384"/>
      <c r="D18" s="384"/>
      <c r="E18" s="47"/>
      <c r="F18" s="47"/>
      <c r="G18" s="294"/>
      <c r="H18" s="295"/>
    </row>
    <row r="19" spans="2:8" ht="19.5" customHeight="1">
      <c r="B19" s="118"/>
      <c r="C19" s="384"/>
      <c r="D19" s="384"/>
      <c r="E19" s="47"/>
      <c r="F19" s="47"/>
      <c r="G19" s="294"/>
      <c r="H19" s="295"/>
    </row>
    <row r="20" spans="2:8" ht="19.5" customHeight="1">
      <c r="B20" s="118"/>
      <c r="C20" s="384"/>
      <c r="D20" s="384"/>
      <c r="E20" s="47"/>
      <c r="F20" s="47"/>
      <c r="G20" s="294"/>
      <c r="H20" s="295"/>
    </row>
    <row r="21" spans="2:9" ht="19.5" customHeight="1">
      <c r="B21" s="124"/>
      <c r="C21" s="385"/>
      <c r="D21" s="386"/>
      <c r="E21" s="47"/>
      <c r="F21" s="47"/>
      <c r="G21" s="132"/>
      <c r="H21" s="133"/>
      <c r="I21" s="6"/>
    </row>
    <row r="22" spans="2:6" ht="15.75">
      <c r="B22" s="393" t="s">
        <v>196</v>
      </c>
      <c r="C22" s="393"/>
      <c r="D22" s="393"/>
      <c r="E22" s="393"/>
      <c r="F22" s="92"/>
    </row>
    <row r="23" ht="33" customHeight="1"/>
    <row r="24" spans="2:7" ht="30" customHeight="1">
      <c r="B24" s="19" t="s">
        <v>41</v>
      </c>
      <c r="C24" s="305" t="s">
        <v>104</v>
      </c>
      <c r="D24" s="305"/>
      <c r="E24" s="305"/>
      <c r="F24" s="19" t="s">
        <v>60</v>
      </c>
      <c r="G24" s="19" t="s">
        <v>43</v>
      </c>
    </row>
    <row r="25" spans="2:9" ht="54" customHeight="1">
      <c r="B25" s="26" t="s">
        <v>253</v>
      </c>
      <c r="C25" s="387" t="s">
        <v>4</v>
      </c>
      <c r="D25" s="388"/>
      <c r="E25" s="389"/>
      <c r="F25" s="117">
        <f>IF(COUNT(F14:F21)=0,"",SUM(F14:F21))</f>
      </c>
      <c r="G25" s="23" t="s">
        <v>211</v>
      </c>
      <c r="H25" s="185"/>
      <c r="I25" s="116"/>
    </row>
    <row r="33" spans="5:6" ht="12.75">
      <c r="E33" s="120"/>
      <c r="F33" s="121"/>
    </row>
  </sheetData>
  <mergeCells count="25">
    <mergeCell ref="G16:H16"/>
    <mergeCell ref="C13:D13"/>
    <mergeCell ref="G13:H13"/>
    <mergeCell ref="G14:H14"/>
    <mergeCell ref="G15:H15"/>
    <mergeCell ref="C20:D20"/>
    <mergeCell ref="C25:E25"/>
    <mergeCell ref="C10:E10"/>
    <mergeCell ref="B2:F2"/>
    <mergeCell ref="B11:C11"/>
    <mergeCell ref="B22:E22"/>
    <mergeCell ref="C19:D19"/>
    <mergeCell ref="C15:D15"/>
    <mergeCell ref="C16:D16"/>
    <mergeCell ref="C17:D17"/>
    <mergeCell ref="B12:H12"/>
    <mergeCell ref="C9:E9"/>
    <mergeCell ref="C24:E24"/>
    <mergeCell ref="G17:H17"/>
    <mergeCell ref="G18:H18"/>
    <mergeCell ref="G19:H19"/>
    <mergeCell ref="C18:D18"/>
    <mergeCell ref="C14:D14"/>
    <mergeCell ref="C21:D21"/>
    <mergeCell ref="G20:H20"/>
  </mergeCells>
  <printOptions/>
  <pageMargins left="0.7874015748031497" right="0.7874015748031497" top="0.3937007874015748" bottom="0.3937007874015748" header="0.5118110236220472" footer="0.5118110236220472"/>
  <pageSetup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dimension ref="A1:AL142"/>
  <sheetViews>
    <sheetView zoomScale="60" zoomScaleNormal="60" workbookViewId="0" topLeftCell="A1">
      <selection activeCell="AC12" sqref="AC12"/>
    </sheetView>
  </sheetViews>
  <sheetFormatPr defaultColWidth="9.140625" defaultRowHeight="12.75"/>
  <cols>
    <col min="1" max="1" width="25.8515625" style="0" customWidth="1"/>
    <col min="2" max="2" width="22.140625" style="0" customWidth="1"/>
    <col min="3" max="3" width="21.421875" style="0" customWidth="1"/>
    <col min="4" max="4" width="19.00390625" style="0" customWidth="1"/>
    <col min="5" max="5" width="16.57421875" style="0" customWidth="1"/>
    <col min="6" max="6" width="19.8515625" style="0" bestFit="1" customWidth="1"/>
    <col min="7" max="7" width="13.8515625" style="0" customWidth="1"/>
    <col min="8" max="8" width="15.8515625" style="0" customWidth="1"/>
    <col min="9" max="9" width="12.140625" style="0" customWidth="1"/>
    <col min="10" max="10" width="13.8515625" style="0" customWidth="1"/>
    <col min="11" max="12" width="15.28125" style="0" customWidth="1"/>
    <col min="13" max="13" width="14.421875" style="0" customWidth="1"/>
    <col min="14" max="14" width="13.421875" style="0" customWidth="1"/>
    <col min="15" max="15" width="14.57421875" style="0" customWidth="1"/>
    <col min="16" max="16" width="14.7109375" style="0" customWidth="1"/>
    <col min="17" max="17" width="16.140625" style="0" customWidth="1"/>
    <col min="18" max="18" width="13.7109375" style="0" customWidth="1"/>
    <col min="19" max="19" width="13.421875" style="0" customWidth="1"/>
    <col min="20" max="20" width="14.7109375" style="0" customWidth="1"/>
    <col min="21" max="21" width="16.00390625" style="0" customWidth="1"/>
    <col min="22" max="22" width="15.140625" style="0" customWidth="1"/>
    <col min="23" max="23" width="14.8515625" style="0" customWidth="1"/>
    <col min="24" max="24" width="12.8515625" style="0" customWidth="1"/>
    <col min="25" max="26" width="14.8515625" style="0" customWidth="1"/>
    <col min="27" max="27" width="14.57421875" style="0" customWidth="1"/>
    <col min="28" max="28" width="14.421875" style="0" customWidth="1"/>
    <col min="29" max="29" width="16.57421875" style="0" customWidth="1"/>
  </cols>
  <sheetData>
    <row r="1" spans="1:18" s="6" customFormat="1" ht="28.5" customHeight="1">
      <c r="A1" s="284" t="s">
        <v>304</v>
      </c>
      <c r="B1" s="284"/>
      <c r="C1" s="284"/>
      <c r="D1" s="3"/>
      <c r="E1" s="3"/>
      <c r="F1" s="3"/>
      <c r="G1" s="3"/>
      <c r="H1" s="3"/>
      <c r="I1" s="3"/>
      <c r="J1" s="3"/>
      <c r="K1" s="3"/>
      <c r="N1" s="394"/>
      <c r="O1" s="394"/>
      <c r="P1" s="394"/>
      <c r="Q1" s="394"/>
      <c r="R1" s="394"/>
    </row>
    <row r="2" ht="10.5" customHeight="1"/>
    <row r="3" spans="1:11" ht="18.75">
      <c r="A3" s="9" t="s">
        <v>339</v>
      </c>
      <c r="G3" s="131"/>
      <c r="H3" s="125"/>
      <c r="I3" s="125"/>
      <c r="J3" s="125"/>
      <c r="K3" t="s">
        <v>295</v>
      </c>
    </row>
    <row r="4" spans="1:10" ht="18.75">
      <c r="A4" s="9"/>
      <c r="G4" s="131"/>
      <c r="H4" s="125"/>
      <c r="I4" s="125"/>
      <c r="J4" s="125"/>
    </row>
    <row r="5" spans="1:4" s="33" customFormat="1" ht="12" customHeight="1">
      <c r="A5" s="316" t="s">
        <v>75</v>
      </c>
      <c r="B5" s="409"/>
      <c r="C5" s="410" t="str">
        <f>'Modulo 1-Produzione'!C4</f>
        <v>anno ______</v>
      </c>
      <c r="D5" s="411"/>
    </row>
    <row r="6" spans="1:30" s="218" customFormat="1" ht="30" customHeight="1">
      <c r="A6" s="316"/>
      <c r="B6" s="409"/>
      <c r="C6" s="412"/>
      <c r="D6" s="413"/>
      <c r="E6" s="216"/>
      <c r="F6" s="217"/>
      <c r="G6" s="217"/>
      <c r="H6" s="217"/>
      <c r="Y6" s="402"/>
      <c r="Z6" s="402"/>
      <c r="AA6" s="402"/>
      <c r="AB6" s="402"/>
      <c r="AC6" s="402"/>
      <c r="AD6" s="156"/>
    </row>
    <row r="7" spans="1:30" s="218" customFormat="1" ht="12.75" customHeight="1" thickBot="1">
      <c r="A7" s="232"/>
      <c r="B7" s="233"/>
      <c r="C7" s="215"/>
      <c r="D7" s="231"/>
      <c r="E7" s="216"/>
      <c r="F7" s="216"/>
      <c r="G7" s="216"/>
      <c r="H7" s="216"/>
      <c r="Y7" s="192"/>
      <c r="Z7" s="192"/>
      <c r="AA7" s="192"/>
      <c r="AB7" s="192"/>
      <c r="AC7" s="192"/>
      <c r="AD7" s="156"/>
    </row>
    <row r="8" spans="1:30" s="218" customFormat="1" ht="15.75" customHeight="1">
      <c r="A8" s="352"/>
      <c r="B8" s="354"/>
      <c r="C8" s="403" t="s">
        <v>76</v>
      </c>
      <c r="D8" s="404"/>
      <c r="E8" s="404"/>
      <c r="F8" s="404"/>
      <c r="G8" s="404"/>
      <c r="H8" s="405"/>
      <c r="I8" s="406" t="s">
        <v>254</v>
      </c>
      <c r="J8" s="404"/>
      <c r="K8" s="404"/>
      <c r="L8" s="404"/>
      <c r="M8" s="405"/>
      <c r="N8" s="406" t="s">
        <v>255</v>
      </c>
      <c r="O8" s="404"/>
      <c r="P8" s="404"/>
      <c r="Q8" s="404"/>
      <c r="R8" s="405"/>
      <c r="S8" s="406" t="s">
        <v>256</v>
      </c>
      <c r="T8" s="404"/>
      <c r="U8" s="404"/>
      <c r="V8" s="404"/>
      <c r="W8" s="405"/>
      <c r="X8" s="406" t="s">
        <v>257</v>
      </c>
      <c r="Y8" s="404"/>
      <c r="Z8" s="404"/>
      <c r="AA8" s="404"/>
      <c r="AB8" s="405"/>
      <c r="AC8" s="407" t="s">
        <v>204</v>
      </c>
      <c r="AD8" s="156"/>
    </row>
    <row r="9" spans="1:29" s="218" customFormat="1" ht="75" customHeight="1">
      <c r="A9" s="194" t="s">
        <v>11</v>
      </c>
      <c r="B9" s="158" t="s">
        <v>12</v>
      </c>
      <c r="C9" s="194" t="s">
        <v>13</v>
      </c>
      <c r="D9" s="157" t="s">
        <v>197</v>
      </c>
      <c r="E9" s="157" t="s">
        <v>305</v>
      </c>
      <c r="F9" s="157" t="s">
        <v>405</v>
      </c>
      <c r="G9" s="157" t="s">
        <v>306</v>
      </c>
      <c r="H9" s="158" t="s">
        <v>296</v>
      </c>
      <c r="I9" s="194" t="s">
        <v>307</v>
      </c>
      <c r="J9" s="157" t="s">
        <v>308</v>
      </c>
      <c r="K9" s="157" t="s">
        <v>198</v>
      </c>
      <c r="L9" s="157" t="s">
        <v>297</v>
      </c>
      <c r="M9" s="158" t="s">
        <v>298</v>
      </c>
      <c r="N9" s="194" t="s">
        <v>309</v>
      </c>
      <c r="O9" s="157" t="s">
        <v>308</v>
      </c>
      <c r="P9" s="157" t="s">
        <v>198</v>
      </c>
      <c r="Q9" s="157" t="s">
        <v>199</v>
      </c>
      <c r="R9" s="158" t="s">
        <v>298</v>
      </c>
      <c r="S9" s="159" t="s">
        <v>309</v>
      </c>
      <c r="T9" s="160" t="s">
        <v>308</v>
      </c>
      <c r="U9" s="160" t="s">
        <v>198</v>
      </c>
      <c r="V9" s="161" t="s">
        <v>199</v>
      </c>
      <c r="W9" s="158" t="s">
        <v>298</v>
      </c>
      <c r="X9" s="159" t="s">
        <v>307</v>
      </c>
      <c r="Y9" s="160" t="s">
        <v>308</v>
      </c>
      <c r="Z9" s="160" t="s">
        <v>198</v>
      </c>
      <c r="AA9" s="161" t="s">
        <v>199</v>
      </c>
      <c r="AB9" s="158" t="s">
        <v>298</v>
      </c>
      <c r="AC9" s="408"/>
    </row>
    <row r="10" spans="1:38" s="168" customFormat="1" ht="33">
      <c r="A10" s="162" t="s">
        <v>89</v>
      </c>
      <c r="B10" s="163" t="s">
        <v>90</v>
      </c>
      <c r="C10" s="162" t="s">
        <v>91</v>
      </c>
      <c r="D10" s="150" t="s">
        <v>92</v>
      </c>
      <c r="E10" s="150" t="s">
        <v>93</v>
      </c>
      <c r="F10" s="150"/>
      <c r="G10" s="150" t="s">
        <v>94</v>
      </c>
      <c r="H10" s="163" t="s">
        <v>310</v>
      </c>
      <c r="I10" s="162" t="s">
        <v>95</v>
      </c>
      <c r="J10" s="150" t="s">
        <v>96</v>
      </c>
      <c r="K10" s="150" t="s">
        <v>101</v>
      </c>
      <c r="L10" s="150" t="s">
        <v>200</v>
      </c>
      <c r="M10" s="163" t="s">
        <v>311</v>
      </c>
      <c r="N10" s="162" t="s">
        <v>102</v>
      </c>
      <c r="O10" s="150" t="s">
        <v>97</v>
      </c>
      <c r="P10" s="150" t="s">
        <v>98</v>
      </c>
      <c r="Q10" s="150" t="s">
        <v>201</v>
      </c>
      <c r="R10" s="163" t="s">
        <v>312</v>
      </c>
      <c r="S10" s="164" t="s">
        <v>103</v>
      </c>
      <c r="T10" s="165" t="s">
        <v>99</v>
      </c>
      <c r="U10" s="165" t="s">
        <v>100</v>
      </c>
      <c r="V10" s="166" t="s">
        <v>202</v>
      </c>
      <c r="W10" s="163" t="s">
        <v>313</v>
      </c>
      <c r="X10" s="164" t="s">
        <v>153</v>
      </c>
      <c r="Y10" s="165" t="s">
        <v>154</v>
      </c>
      <c r="Z10" s="165" t="s">
        <v>155</v>
      </c>
      <c r="AA10" s="166" t="s">
        <v>203</v>
      </c>
      <c r="AB10" s="163" t="s">
        <v>314</v>
      </c>
      <c r="AC10" s="167" t="s">
        <v>217</v>
      </c>
      <c r="AD10" s="218"/>
      <c r="AE10" s="218"/>
      <c r="AF10" s="218"/>
      <c r="AG10" s="218"/>
      <c r="AJ10" s="218"/>
      <c r="AK10" s="218"/>
      <c r="AL10" s="218"/>
    </row>
    <row r="11" spans="1:29" s="168" customFormat="1" ht="24.75" customHeight="1">
      <c r="A11" s="180"/>
      <c r="B11" s="195"/>
      <c r="C11" s="180"/>
      <c r="D11" s="181"/>
      <c r="E11" s="179"/>
      <c r="F11" s="179"/>
      <c r="G11" s="179"/>
      <c r="H11" s="169">
        <f>IF(COUNT(C11,E11,G11)=3,(C11*E11*G11)/1000000,"")</f>
      </c>
      <c r="I11" s="180"/>
      <c r="J11" s="179"/>
      <c r="K11" s="179"/>
      <c r="L11" s="170">
        <f>IF(COUNT($G11,J11,K11)&lt;&gt;0,(J11-(J11*K11/100))/$G11*100,"")</f>
      </c>
      <c r="M11" s="171">
        <f>IF(COUNT($B11,I11,J11)=3,($B11*I11*J11)/1000000,"")</f>
      </c>
      <c r="N11" s="180"/>
      <c r="O11" s="179"/>
      <c r="P11" s="179"/>
      <c r="Q11" s="170">
        <f>IF(COUNT($G11,O11,P11)&lt;&gt;0,(O11-(O11*P11/100))/$G11*100,"")</f>
      </c>
      <c r="R11" s="171">
        <f>IF(COUNT($B11,N11,O11)=3,($B11*N11*O11)/1000000,"")</f>
      </c>
      <c r="S11" s="180"/>
      <c r="T11" s="179"/>
      <c r="U11" s="179"/>
      <c r="V11" s="170">
        <f>IF(COUNT($G11,T11,U11)&lt;&gt;0,(T11-(T11*U11/100))/$G11*100,"")</f>
      </c>
      <c r="W11" s="172">
        <f>IF(COUNT($B11,S11,T11)=3,($B11*S11*T11)/1000000,"")</f>
      </c>
      <c r="X11" s="180"/>
      <c r="Y11" s="179"/>
      <c r="Z11" s="179"/>
      <c r="AA11" s="170">
        <f>IF(COUNT($G11,Y11,Z11)&lt;&gt;0,(Y11-(Y11*Z11/100))/$G11*100,"")</f>
      </c>
      <c r="AB11" s="172">
        <f>IF(COUNT($B11,X11,Y11)=3,($B11*X11*Y11)/1000000,"")</f>
      </c>
      <c r="AC11" s="173">
        <f>IF(COUNT(M11,R11,W11,AB11)&lt;&gt;0,AVERAGE(M11,R11,W11,AB11),"")</f>
      </c>
    </row>
    <row r="12" spans="1:29" s="168" customFormat="1" ht="24.75" customHeight="1">
      <c r="A12" s="180"/>
      <c r="B12" s="195"/>
      <c r="C12" s="180"/>
      <c r="D12" s="181"/>
      <c r="E12" s="179"/>
      <c r="F12" s="179"/>
      <c r="G12" s="179"/>
      <c r="H12" s="169">
        <f aca="true" t="shared" si="0" ref="H12:H50">IF(COUNT(C12,E12,G12)=3,(C12*E12*G12)/1000000,"")</f>
      </c>
      <c r="I12" s="180"/>
      <c r="J12" s="179"/>
      <c r="K12" s="179"/>
      <c r="L12" s="170">
        <f aca="true" t="shared" si="1" ref="L12:L50">IF(COUNT($G12,J12,K12)&lt;&gt;0,(J12-(J12*K12/100))/$G12*100,"")</f>
      </c>
      <c r="M12" s="171">
        <f aca="true" t="shared" si="2" ref="M12:M50">IF(COUNT($B12,I12,J12)=3,($B12*I12*J12)/1000000,"")</f>
      </c>
      <c r="N12" s="180"/>
      <c r="O12" s="179"/>
      <c r="P12" s="179"/>
      <c r="Q12" s="170">
        <f aca="true" t="shared" si="3" ref="Q12:Q49">IF(COUNT($G12,O12,P12)&lt;&gt;0,(O12-(O12*P12/100))/$G12*100,"")</f>
      </c>
      <c r="R12" s="171">
        <f aca="true" t="shared" si="4" ref="R12:R49">IF(COUNT($B12,N12,O12)=3,($B12*N12*O12)/1000000,"")</f>
      </c>
      <c r="S12" s="180"/>
      <c r="T12" s="179"/>
      <c r="U12" s="179"/>
      <c r="V12" s="170">
        <f aca="true" t="shared" si="5" ref="V12:V50">IF(COUNT($G12,T12,U12)&lt;&gt;0,(T12-(T12*U12/100))/$G12*100,"")</f>
      </c>
      <c r="W12" s="172">
        <f aca="true" t="shared" si="6" ref="W12:W50">IF(COUNT($B12,S12,T12)=3,($B12*S12*T12)/1000000,"")</f>
      </c>
      <c r="X12" s="180"/>
      <c r="Y12" s="179"/>
      <c r="Z12" s="179"/>
      <c r="AA12" s="170">
        <f aca="true" t="shared" si="7" ref="AA12:AA75">IF(COUNT($G12,Y12,Z12)&lt;&gt;0,(Y12-(Y12*Z12/100))/$G12*100,"")</f>
      </c>
      <c r="AB12" s="172">
        <f aca="true" t="shared" si="8" ref="AB12:AB50">IF(COUNT($B12,X12,Y12)=3,($B12*X12*Y12)/1000000,"")</f>
      </c>
      <c r="AC12" s="173">
        <f aca="true" t="shared" si="9" ref="AC12:AC50">IF(COUNT(M12,R12,W12,AB12)&lt;&gt;0,AVERAGE(M12,R12,W12,AB12),"")</f>
      </c>
    </row>
    <row r="13" spans="1:29" s="168" customFormat="1" ht="24.75" customHeight="1">
      <c r="A13" s="180"/>
      <c r="B13" s="195"/>
      <c r="C13" s="180"/>
      <c r="D13" s="181"/>
      <c r="E13" s="179"/>
      <c r="F13" s="179"/>
      <c r="G13" s="179"/>
      <c r="H13" s="169">
        <f t="shared" si="0"/>
      </c>
      <c r="I13" s="180"/>
      <c r="J13" s="179"/>
      <c r="K13" s="179"/>
      <c r="L13" s="170">
        <f t="shared" si="1"/>
      </c>
      <c r="M13" s="171">
        <f t="shared" si="2"/>
      </c>
      <c r="N13" s="180"/>
      <c r="O13" s="179"/>
      <c r="P13" s="179"/>
      <c r="Q13" s="170">
        <f t="shared" si="3"/>
      </c>
      <c r="R13" s="171">
        <f t="shared" si="4"/>
      </c>
      <c r="S13" s="180"/>
      <c r="T13" s="179"/>
      <c r="U13" s="179"/>
      <c r="V13" s="170">
        <f t="shared" si="5"/>
      </c>
      <c r="W13" s="172">
        <f t="shared" si="6"/>
      </c>
      <c r="X13" s="180"/>
      <c r="Y13" s="179"/>
      <c r="Z13" s="179"/>
      <c r="AA13" s="170">
        <f t="shared" si="7"/>
      </c>
      <c r="AB13" s="172">
        <f t="shared" si="8"/>
      </c>
      <c r="AC13" s="173">
        <f t="shared" si="9"/>
      </c>
    </row>
    <row r="14" spans="1:29" s="168" customFormat="1" ht="24.75" customHeight="1">
      <c r="A14" s="180"/>
      <c r="B14" s="195"/>
      <c r="C14" s="180"/>
      <c r="D14" s="181"/>
      <c r="E14" s="179"/>
      <c r="F14" s="179"/>
      <c r="G14" s="179"/>
      <c r="H14" s="169">
        <f t="shared" si="0"/>
      </c>
      <c r="I14" s="180"/>
      <c r="J14" s="179"/>
      <c r="K14" s="179"/>
      <c r="L14" s="170">
        <f t="shared" si="1"/>
      </c>
      <c r="M14" s="171">
        <f t="shared" si="2"/>
      </c>
      <c r="N14" s="180"/>
      <c r="O14" s="179"/>
      <c r="P14" s="179"/>
      <c r="Q14" s="170">
        <f t="shared" si="3"/>
      </c>
      <c r="R14" s="171">
        <f t="shared" si="4"/>
      </c>
      <c r="S14" s="180"/>
      <c r="T14" s="179"/>
      <c r="U14" s="179"/>
      <c r="V14" s="170">
        <f t="shared" si="5"/>
      </c>
      <c r="W14" s="172">
        <f t="shared" si="6"/>
      </c>
      <c r="X14" s="180"/>
      <c r="Y14" s="179"/>
      <c r="Z14" s="179"/>
      <c r="AA14" s="170">
        <f t="shared" si="7"/>
      </c>
      <c r="AB14" s="172">
        <f t="shared" si="8"/>
      </c>
      <c r="AC14" s="173">
        <f t="shared" si="9"/>
      </c>
    </row>
    <row r="15" spans="1:29" s="168" customFormat="1" ht="24.75" customHeight="1">
      <c r="A15" s="180"/>
      <c r="B15" s="195"/>
      <c r="C15" s="180"/>
      <c r="D15" s="181"/>
      <c r="E15" s="179"/>
      <c r="F15" s="179"/>
      <c r="G15" s="179"/>
      <c r="H15" s="169">
        <f t="shared" si="0"/>
      </c>
      <c r="I15" s="180"/>
      <c r="J15" s="179"/>
      <c r="K15" s="179"/>
      <c r="L15" s="170">
        <f t="shared" si="1"/>
      </c>
      <c r="M15" s="171">
        <f t="shared" si="2"/>
      </c>
      <c r="N15" s="180"/>
      <c r="O15" s="179"/>
      <c r="P15" s="179"/>
      <c r="Q15" s="170">
        <f t="shared" si="3"/>
      </c>
      <c r="R15" s="171">
        <f t="shared" si="4"/>
      </c>
      <c r="S15" s="180"/>
      <c r="T15" s="179"/>
      <c r="U15" s="179"/>
      <c r="V15" s="170">
        <f t="shared" si="5"/>
      </c>
      <c r="W15" s="172">
        <f t="shared" si="6"/>
      </c>
      <c r="X15" s="180"/>
      <c r="Y15" s="179"/>
      <c r="Z15" s="179"/>
      <c r="AA15" s="170">
        <f t="shared" si="7"/>
      </c>
      <c r="AB15" s="172">
        <f t="shared" si="8"/>
      </c>
      <c r="AC15" s="173">
        <f t="shared" si="9"/>
      </c>
    </row>
    <row r="16" spans="1:29" s="168" customFormat="1" ht="24.75" customHeight="1">
      <c r="A16" s="180"/>
      <c r="B16" s="195"/>
      <c r="C16" s="180"/>
      <c r="D16" s="181"/>
      <c r="E16" s="179"/>
      <c r="F16" s="179"/>
      <c r="G16" s="179"/>
      <c r="H16" s="169">
        <f t="shared" si="0"/>
      </c>
      <c r="I16" s="180"/>
      <c r="J16" s="179"/>
      <c r="K16" s="179"/>
      <c r="L16" s="170">
        <f t="shared" si="1"/>
      </c>
      <c r="M16" s="171">
        <f t="shared" si="2"/>
      </c>
      <c r="N16" s="180"/>
      <c r="O16" s="179"/>
      <c r="P16" s="179"/>
      <c r="Q16" s="170">
        <f t="shared" si="3"/>
      </c>
      <c r="R16" s="171">
        <f t="shared" si="4"/>
      </c>
      <c r="S16" s="180"/>
      <c r="T16" s="179"/>
      <c r="U16" s="179"/>
      <c r="V16" s="170">
        <f t="shared" si="5"/>
      </c>
      <c r="W16" s="172">
        <f t="shared" si="6"/>
      </c>
      <c r="X16" s="180"/>
      <c r="Y16" s="179"/>
      <c r="Z16" s="179"/>
      <c r="AA16" s="170">
        <f t="shared" si="7"/>
      </c>
      <c r="AB16" s="172">
        <f t="shared" si="8"/>
      </c>
      <c r="AC16" s="173">
        <f t="shared" si="9"/>
      </c>
    </row>
    <row r="17" spans="1:29" s="168" customFormat="1" ht="24.75" customHeight="1">
      <c r="A17" s="180"/>
      <c r="B17" s="195"/>
      <c r="C17" s="180"/>
      <c r="D17" s="181"/>
      <c r="E17" s="179"/>
      <c r="F17" s="179"/>
      <c r="G17" s="179"/>
      <c r="H17" s="169">
        <f t="shared" si="0"/>
      </c>
      <c r="I17" s="180"/>
      <c r="J17" s="179"/>
      <c r="K17" s="179"/>
      <c r="L17" s="170">
        <f t="shared" si="1"/>
      </c>
      <c r="M17" s="171">
        <f t="shared" si="2"/>
      </c>
      <c r="N17" s="180"/>
      <c r="O17" s="179"/>
      <c r="P17" s="179"/>
      <c r="Q17" s="170">
        <f t="shared" si="3"/>
      </c>
      <c r="R17" s="171">
        <f t="shared" si="4"/>
      </c>
      <c r="S17" s="180"/>
      <c r="T17" s="179"/>
      <c r="U17" s="179"/>
      <c r="V17" s="170">
        <f t="shared" si="5"/>
      </c>
      <c r="W17" s="172">
        <f t="shared" si="6"/>
      </c>
      <c r="X17" s="180"/>
      <c r="Y17" s="179"/>
      <c r="Z17" s="179"/>
      <c r="AA17" s="170">
        <f t="shared" si="7"/>
      </c>
      <c r="AB17" s="172">
        <f t="shared" si="8"/>
      </c>
      <c r="AC17" s="173">
        <f t="shared" si="9"/>
      </c>
    </row>
    <row r="18" spans="1:29" s="168" customFormat="1" ht="24.75" customHeight="1">
      <c r="A18" s="180"/>
      <c r="B18" s="195"/>
      <c r="C18" s="180"/>
      <c r="D18" s="181"/>
      <c r="E18" s="179"/>
      <c r="F18" s="179"/>
      <c r="G18" s="179"/>
      <c r="H18" s="169">
        <f t="shared" si="0"/>
      </c>
      <c r="I18" s="180"/>
      <c r="J18" s="179"/>
      <c r="K18" s="179"/>
      <c r="L18" s="170">
        <f t="shared" si="1"/>
      </c>
      <c r="M18" s="171">
        <f t="shared" si="2"/>
      </c>
      <c r="N18" s="180"/>
      <c r="O18" s="179"/>
      <c r="P18" s="179"/>
      <c r="Q18" s="170">
        <f t="shared" si="3"/>
      </c>
      <c r="R18" s="171">
        <f t="shared" si="4"/>
      </c>
      <c r="S18" s="180"/>
      <c r="T18" s="179"/>
      <c r="U18" s="179"/>
      <c r="V18" s="170">
        <f t="shared" si="5"/>
      </c>
      <c r="W18" s="172">
        <f t="shared" si="6"/>
      </c>
      <c r="X18" s="180"/>
      <c r="Y18" s="179"/>
      <c r="Z18" s="179"/>
      <c r="AA18" s="170">
        <f t="shared" si="7"/>
      </c>
      <c r="AB18" s="172">
        <f t="shared" si="8"/>
      </c>
      <c r="AC18" s="173">
        <f t="shared" si="9"/>
      </c>
    </row>
    <row r="19" spans="1:29" s="168" customFormat="1" ht="24.75" customHeight="1">
      <c r="A19" s="180"/>
      <c r="B19" s="195"/>
      <c r="C19" s="180"/>
      <c r="D19" s="181"/>
      <c r="E19" s="179"/>
      <c r="F19" s="179"/>
      <c r="G19" s="179"/>
      <c r="H19" s="169">
        <f t="shared" si="0"/>
      </c>
      <c r="I19" s="180"/>
      <c r="J19" s="179"/>
      <c r="K19" s="179"/>
      <c r="L19" s="170">
        <f t="shared" si="1"/>
      </c>
      <c r="M19" s="171">
        <f t="shared" si="2"/>
      </c>
      <c r="N19" s="180"/>
      <c r="O19" s="179"/>
      <c r="P19" s="179"/>
      <c r="Q19" s="170">
        <f t="shared" si="3"/>
      </c>
      <c r="R19" s="171">
        <f t="shared" si="4"/>
      </c>
      <c r="S19" s="180"/>
      <c r="T19" s="179"/>
      <c r="U19" s="179"/>
      <c r="V19" s="170">
        <f t="shared" si="5"/>
      </c>
      <c r="W19" s="172">
        <f t="shared" si="6"/>
      </c>
      <c r="X19" s="180"/>
      <c r="Y19" s="179"/>
      <c r="Z19" s="179"/>
      <c r="AA19" s="170">
        <f t="shared" si="7"/>
      </c>
      <c r="AB19" s="172">
        <f t="shared" si="8"/>
      </c>
      <c r="AC19" s="173">
        <f t="shared" si="9"/>
      </c>
    </row>
    <row r="20" spans="1:29" s="168" customFormat="1" ht="24.75" customHeight="1">
      <c r="A20" s="180"/>
      <c r="B20" s="195"/>
      <c r="C20" s="180"/>
      <c r="D20" s="181"/>
      <c r="E20" s="179"/>
      <c r="F20" s="179"/>
      <c r="G20" s="179"/>
      <c r="H20" s="169">
        <f t="shared" si="0"/>
      </c>
      <c r="I20" s="180"/>
      <c r="J20" s="179"/>
      <c r="K20" s="179"/>
      <c r="L20" s="170">
        <f t="shared" si="1"/>
      </c>
      <c r="M20" s="171">
        <f t="shared" si="2"/>
      </c>
      <c r="N20" s="180"/>
      <c r="O20" s="179"/>
      <c r="P20" s="179"/>
      <c r="Q20" s="170">
        <f t="shared" si="3"/>
      </c>
      <c r="R20" s="171">
        <f t="shared" si="4"/>
      </c>
      <c r="S20" s="180"/>
      <c r="T20" s="179"/>
      <c r="U20" s="179"/>
      <c r="V20" s="170">
        <f t="shared" si="5"/>
      </c>
      <c r="W20" s="172">
        <f t="shared" si="6"/>
      </c>
      <c r="X20" s="180"/>
      <c r="Y20" s="179"/>
      <c r="Z20" s="179"/>
      <c r="AA20" s="170">
        <f t="shared" si="7"/>
      </c>
      <c r="AB20" s="172">
        <f t="shared" si="8"/>
      </c>
      <c r="AC20" s="173">
        <f t="shared" si="9"/>
      </c>
    </row>
    <row r="21" spans="1:29" s="168" customFormat="1" ht="24.75" customHeight="1">
      <c r="A21" s="180"/>
      <c r="B21" s="195"/>
      <c r="C21" s="180"/>
      <c r="D21" s="181"/>
      <c r="E21" s="179"/>
      <c r="F21" s="179"/>
      <c r="G21" s="179"/>
      <c r="H21" s="169">
        <f t="shared" si="0"/>
      </c>
      <c r="I21" s="180"/>
      <c r="J21" s="179"/>
      <c r="K21" s="179"/>
      <c r="L21" s="170">
        <f t="shared" si="1"/>
      </c>
      <c r="M21" s="171">
        <f t="shared" si="2"/>
      </c>
      <c r="N21" s="180"/>
      <c r="O21" s="179"/>
      <c r="P21" s="179"/>
      <c r="Q21" s="170">
        <f t="shared" si="3"/>
      </c>
      <c r="R21" s="171">
        <f t="shared" si="4"/>
      </c>
      <c r="S21" s="180"/>
      <c r="T21" s="179"/>
      <c r="U21" s="179"/>
      <c r="V21" s="170">
        <f t="shared" si="5"/>
      </c>
      <c r="W21" s="172">
        <f t="shared" si="6"/>
      </c>
      <c r="X21" s="180"/>
      <c r="Y21" s="179"/>
      <c r="Z21" s="179"/>
      <c r="AA21" s="170">
        <f t="shared" si="7"/>
      </c>
      <c r="AB21" s="172">
        <f t="shared" si="8"/>
      </c>
      <c r="AC21" s="173">
        <f t="shared" si="9"/>
      </c>
    </row>
    <row r="22" spans="1:29" s="168" customFormat="1" ht="24.75" customHeight="1">
      <c r="A22" s="180"/>
      <c r="B22" s="195"/>
      <c r="C22" s="180"/>
      <c r="D22" s="181"/>
      <c r="E22" s="179"/>
      <c r="F22" s="179"/>
      <c r="G22" s="179"/>
      <c r="H22" s="169">
        <f t="shared" si="0"/>
      </c>
      <c r="I22" s="180"/>
      <c r="J22" s="179"/>
      <c r="K22" s="179"/>
      <c r="L22" s="170">
        <f t="shared" si="1"/>
      </c>
      <c r="M22" s="171">
        <f t="shared" si="2"/>
      </c>
      <c r="N22" s="180"/>
      <c r="O22" s="179"/>
      <c r="P22" s="179"/>
      <c r="Q22" s="170">
        <f t="shared" si="3"/>
      </c>
      <c r="R22" s="171">
        <f t="shared" si="4"/>
      </c>
      <c r="S22" s="180"/>
      <c r="T22" s="179"/>
      <c r="U22" s="179"/>
      <c r="V22" s="170">
        <f t="shared" si="5"/>
      </c>
      <c r="W22" s="172">
        <f t="shared" si="6"/>
      </c>
      <c r="X22" s="180"/>
      <c r="Y22" s="179"/>
      <c r="Z22" s="179"/>
      <c r="AA22" s="170">
        <f t="shared" si="7"/>
      </c>
      <c r="AB22" s="172">
        <f t="shared" si="8"/>
      </c>
      <c r="AC22" s="173">
        <f t="shared" si="9"/>
      </c>
    </row>
    <row r="23" spans="1:29" s="168" customFormat="1" ht="24.75" customHeight="1">
      <c r="A23" s="180"/>
      <c r="B23" s="195"/>
      <c r="C23" s="180"/>
      <c r="D23" s="181"/>
      <c r="E23" s="179"/>
      <c r="F23" s="179"/>
      <c r="G23" s="179"/>
      <c r="H23" s="169">
        <f t="shared" si="0"/>
      </c>
      <c r="I23" s="180"/>
      <c r="J23" s="179"/>
      <c r="K23" s="179"/>
      <c r="L23" s="170">
        <f t="shared" si="1"/>
      </c>
      <c r="M23" s="171">
        <f t="shared" si="2"/>
      </c>
      <c r="N23" s="180"/>
      <c r="O23" s="179"/>
      <c r="P23" s="179"/>
      <c r="Q23" s="170">
        <f t="shared" si="3"/>
      </c>
      <c r="R23" s="171">
        <f t="shared" si="4"/>
      </c>
      <c r="S23" s="180"/>
      <c r="T23" s="179"/>
      <c r="U23" s="179"/>
      <c r="V23" s="170">
        <f t="shared" si="5"/>
      </c>
      <c r="W23" s="172">
        <f t="shared" si="6"/>
      </c>
      <c r="X23" s="180"/>
      <c r="Y23" s="179"/>
      <c r="Z23" s="179"/>
      <c r="AA23" s="170">
        <f t="shared" si="7"/>
      </c>
      <c r="AB23" s="172">
        <f t="shared" si="8"/>
      </c>
      <c r="AC23" s="173">
        <f t="shared" si="9"/>
      </c>
    </row>
    <row r="24" spans="1:29" s="168" customFormat="1" ht="24.75" customHeight="1">
      <c r="A24" s="180"/>
      <c r="B24" s="195"/>
      <c r="C24" s="180"/>
      <c r="D24" s="181"/>
      <c r="E24" s="179"/>
      <c r="F24" s="179"/>
      <c r="G24" s="179"/>
      <c r="H24" s="169">
        <f t="shared" si="0"/>
      </c>
      <c r="I24" s="180"/>
      <c r="J24" s="179"/>
      <c r="K24" s="179"/>
      <c r="L24" s="170">
        <f t="shared" si="1"/>
      </c>
      <c r="M24" s="171">
        <f t="shared" si="2"/>
      </c>
      <c r="N24" s="180"/>
      <c r="O24" s="179"/>
      <c r="P24" s="179"/>
      <c r="Q24" s="170">
        <f t="shared" si="3"/>
      </c>
      <c r="R24" s="171">
        <f t="shared" si="4"/>
      </c>
      <c r="S24" s="180"/>
      <c r="T24" s="179"/>
      <c r="U24" s="179"/>
      <c r="V24" s="170">
        <f t="shared" si="5"/>
      </c>
      <c r="W24" s="172">
        <f t="shared" si="6"/>
      </c>
      <c r="X24" s="180"/>
      <c r="Y24" s="179"/>
      <c r="Z24" s="179"/>
      <c r="AA24" s="170">
        <f t="shared" si="7"/>
      </c>
      <c r="AB24" s="172">
        <f t="shared" si="8"/>
      </c>
      <c r="AC24" s="173">
        <f t="shared" si="9"/>
      </c>
    </row>
    <row r="25" spans="1:29" s="168" customFormat="1" ht="24.75" customHeight="1">
      <c r="A25" s="180"/>
      <c r="B25" s="195"/>
      <c r="C25" s="180"/>
      <c r="D25" s="181"/>
      <c r="E25" s="179"/>
      <c r="F25" s="179"/>
      <c r="G25" s="179"/>
      <c r="H25" s="169">
        <f t="shared" si="0"/>
      </c>
      <c r="I25" s="180"/>
      <c r="J25" s="179"/>
      <c r="K25" s="179"/>
      <c r="L25" s="170">
        <f t="shared" si="1"/>
      </c>
      <c r="M25" s="171">
        <f t="shared" si="2"/>
      </c>
      <c r="N25" s="180"/>
      <c r="O25" s="179"/>
      <c r="P25" s="179"/>
      <c r="Q25" s="170">
        <f t="shared" si="3"/>
      </c>
      <c r="R25" s="171">
        <f t="shared" si="4"/>
      </c>
      <c r="S25" s="180"/>
      <c r="T25" s="179"/>
      <c r="U25" s="179"/>
      <c r="V25" s="170">
        <f t="shared" si="5"/>
      </c>
      <c r="W25" s="172">
        <f t="shared" si="6"/>
      </c>
      <c r="X25" s="180"/>
      <c r="Y25" s="179"/>
      <c r="Z25" s="179"/>
      <c r="AA25" s="170">
        <f t="shared" si="7"/>
      </c>
      <c r="AB25" s="172">
        <f t="shared" si="8"/>
      </c>
      <c r="AC25" s="173">
        <f t="shared" si="9"/>
      </c>
    </row>
    <row r="26" spans="1:29" s="168" customFormat="1" ht="24.75" customHeight="1">
      <c r="A26" s="180"/>
      <c r="B26" s="195"/>
      <c r="C26" s="180"/>
      <c r="D26" s="181"/>
      <c r="E26" s="179"/>
      <c r="F26" s="179"/>
      <c r="G26" s="179"/>
      <c r="H26" s="169">
        <f t="shared" si="0"/>
      </c>
      <c r="I26" s="180"/>
      <c r="J26" s="179"/>
      <c r="K26" s="179"/>
      <c r="L26" s="170">
        <f t="shared" si="1"/>
      </c>
      <c r="M26" s="171">
        <f t="shared" si="2"/>
      </c>
      <c r="N26" s="180"/>
      <c r="O26" s="179"/>
      <c r="P26" s="179"/>
      <c r="Q26" s="170">
        <f t="shared" si="3"/>
      </c>
      <c r="R26" s="171">
        <f t="shared" si="4"/>
      </c>
      <c r="S26" s="180"/>
      <c r="T26" s="179"/>
      <c r="U26" s="179"/>
      <c r="V26" s="170">
        <f t="shared" si="5"/>
      </c>
      <c r="W26" s="172">
        <f t="shared" si="6"/>
      </c>
      <c r="X26" s="180"/>
      <c r="Y26" s="179"/>
      <c r="Z26" s="179"/>
      <c r="AA26" s="170">
        <f t="shared" si="7"/>
      </c>
      <c r="AB26" s="172">
        <f t="shared" si="8"/>
      </c>
      <c r="AC26" s="173">
        <f t="shared" si="9"/>
      </c>
    </row>
    <row r="27" spans="1:29" s="168" customFormat="1" ht="24.75" customHeight="1">
      <c r="A27" s="180"/>
      <c r="B27" s="195"/>
      <c r="C27" s="180"/>
      <c r="D27" s="181"/>
      <c r="E27" s="179"/>
      <c r="F27" s="179"/>
      <c r="G27" s="179"/>
      <c r="H27" s="169">
        <f t="shared" si="0"/>
      </c>
      <c r="I27" s="180"/>
      <c r="J27" s="179"/>
      <c r="K27" s="179"/>
      <c r="L27" s="170">
        <f t="shared" si="1"/>
      </c>
      <c r="M27" s="171">
        <f t="shared" si="2"/>
      </c>
      <c r="N27" s="180"/>
      <c r="O27" s="179"/>
      <c r="P27" s="179"/>
      <c r="Q27" s="170">
        <f t="shared" si="3"/>
      </c>
      <c r="R27" s="171">
        <f t="shared" si="4"/>
      </c>
      <c r="S27" s="180"/>
      <c r="T27" s="179"/>
      <c r="U27" s="179"/>
      <c r="V27" s="170">
        <f t="shared" si="5"/>
      </c>
      <c r="W27" s="172">
        <f t="shared" si="6"/>
      </c>
      <c r="X27" s="180"/>
      <c r="Y27" s="179"/>
      <c r="Z27" s="179"/>
      <c r="AA27" s="170">
        <f t="shared" si="7"/>
      </c>
      <c r="AB27" s="172">
        <f t="shared" si="8"/>
      </c>
      <c r="AC27" s="173">
        <f t="shared" si="9"/>
      </c>
    </row>
    <row r="28" spans="1:29" s="168" customFormat="1" ht="24.75" customHeight="1">
      <c r="A28" s="180"/>
      <c r="B28" s="195"/>
      <c r="C28" s="180"/>
      <c r="D28" s="181"/>
      <c r="E28" s="179"/>
      <c r="F28" s="179"/>
      <c r="G28" s="179"/>
      <c r="H28" s="169">
        <f t="shared" si="0"/>
      </c>
      <c r="I28" s="180"/>
      <c r="J28" s="179"/>
      <c r="K28" s="179"/>
      <c r="L28" s="170">
        <f t="shared" si="1"/>
      </c>
      <c r="M28" s="171">
        <f t="shared" si="2"/>
      </c>
      <c r="N28" s="180"/>
      <c r="O28" s="179"/>
      <c r="P28" s="179"/>
      <c r="Q28" s="170">
        <f t="shared" si="3"/>
      </c>
      <c r="R28" s="171">
        <f t="shared" si="4"/>
      </c>
      <c r="S28" s="180"/>
      <c r="T28" s="179"/>
      <c r="U28" s="179"/>
      <c r="V28" s="170">
        <f t="shared" si="5"/>
      </c>
      <c r="W28" s="172">
        <f t="shared" si="6"/>
      </c>
      <c r="X28" s="180"/>
      <c r="Y28" s="179"/>
      <c r="Z28" s="179"/>
      <c r="AA28" s="170">
        <f t="shared" si="7"/>
      </c>
      <c r="AB28" s="172">
        <f t="shared" si="8"/>
      </c>
      <c r="AC28" s="173">
        <f t="shared" si="9"/>
      </c>
    </row>
    <row r="29" spans="1:29" s="168" customFormat="1" ht="24.75" customHeight="1">
      <c r="A29" s="180"/>
      <c r="B29" s="195"/>
      <c r="C29" s="180"/>
      <c r="D29" s="181"/>
      <c r="E29" s="179"/>
      <c r="F29" s="179"/>
      <c r="G29" s="179"/>
      <c r="H29" s="169">
        <f t="shared" si="0"/>
      </c>
      <c r="I29" s="180"/>
      <c r="J29" s="179"/>
      <c r="K29" s="179"/>
      <c r="L29" s="170">
        <f t="shared" si="1"/>
      </c>
      <c r="M29" s="171">
        <f t="shared" si="2"/>
      </c>
      <c r="N29" s="180"/>
      <c r="O29" s="179"/>
      <c r="P29" s="179"/>
      <c r="Q29" s="170">
        <f t="shared" si="3"/>
      </c>
      <c r="R29" s="171">
        <f t="shared" si="4"/>
      </c>
      <c r="S29" s="180"/>
      <c r="T29" s="179"/>
      <c r="U29" s="179"/>
      <c r="V29" s="170">
        <f t="shared" si="5"/>
      </c>
      <c r="W29" s="172">
        <f t="shared" si="6"/>
      </c>
      <c r="X29" s="180"/>
      <c r="Y29" s="179"/>
      <c r="Z29" s="179"/>
      <c r="AA29" s="170">
        <f t="shared" si="7"/>
      </c>
      <c r="AB29" s="172">
        <f t="shared" si="8"/>
      </c>
      <c r="AC29" s="173">
        <f t="shared" si="9"/>
      </c>
    </row>
    <row r="30" spans="1:29" s="168" customFormat="1" ht="24.75" customHeight="1">
      <c r="A30" s="180"/>
      <c r="B30" s="195"/>
      <c r="C30" s="180"/>
      <c r="D30" s="181"/>
      <c r="E30" s="179"/>
      <c r="F30" s="179"/>
      <c r="G30" s="179"/>
      <c r="H30" s="169">
        <f t="shared" si="0"/>
      </c>
      <c r="I30" s="180"/>
      <c r="J30" s="179"/>
      <c r="K30" s="179"/>
      <c r="L30" s="170">
        <f t="shared" si="1"/>
      </c>
      <c r="M30" s="171">
        <f t="shared" si="2"/>
      </c>
      <c r="N30" s="180"/>
      <c r="O30" s="179"/>
      <c r="P30" s="179"/>
      <c r="Q30" s="170">
        <f t="shared" si="3"/>
      </c>
      <c r="R30" s="171">
        <f t="shared" si="4"/>
      </c>
      <c r="S30" s="180"/>
      <c r="T30" s="179"/>
      <c r="U30" s="179"/>
      <c r="V30" s="170">
        <f t="shared" si="5"/>
      </c>
      <c r="W30" s="172">
        <f t="shared" si="6"/>
      </c>
      <c r="X30" s="180"/>
      <c r="Y30" s="179"/>
      <c r="Z30" s="179"/>
      <c r="AA30" s="170">
        <f t="shared" si="7"/>
      </c>
      <c r="AB30" s="172">
        <f t="shared" si="8"/>
      </c>
      <c r="AC30" s="173">
        <f t="shared" si="9"/>
      </c>
    </row>
    <row r="31" spans="1:31" s="168" customFormat="1" ht="24.75" customHeight="1">
      <c r="A31" s="180"/>
      <c r="B31" s="195"/>
      <c r="C31" s="180"/>
      <c r="D31" s="181"/>
      <c r="E31" s="179"/>
      <c r="F31" s="179"/>
      <c r="G31" s="179"/>
      <c r="H31" s="169">
        <f t="shared" si="0"/>
      </c>
      <c r="I31" s="180"/>
      <c r="J31" s="179"/>
      <c r="K31" s="179"/>
      <c r="L31" s="170">
        <f t="shared" si="1"/>
      </c>
      <c r="M31" s="171">
        <f t="shared" si="2"/>
      </c>
      <c r="N31" s="180"/>
      <c r="O31" s="179"/>
      <c r="P31" s="179"/>
      <c r="Q31" s="170">
        <f t="shared" si="3"/>
      </c>
      <c r="R31" s="171">
        <f t="shared" si="4"/>
      </c>
      <c r="S31" s="234"/>
      <c r="T31" s="235"/>
      <c r="U31" s="235"/>
      <c r="V31" s="170">
        <f t="shared" si="5"/>
      </c>
      <c r="W31" s="172">
        <f t="shared" si="6"/>
      </c>
      <c r="X31" s="234"/>
      <c r="Y31" s="235"/>
      <c r="Z31" s="235"/>
      <c r="AA31" s="170">
        <f t="shared" si="7"/>
      </c>
      <c r="AB31" s="172">
        <f t="shared" si="8"/>
      </c>
      <c r="AC31" s="173">
        <f t="shared" si="9"/>
      </c>
      <c r="AE31" s="177"/>
    </row>
    <row r="32" spans="1:29" s="177" customFormat="1" ht="24.75" customHeight="1">
      <c r="A32" s="180"/>
      <c r="B32" s="195"/>
      <c r="C32" s="180"/>
      <c r="D32" s="181"/>
      <c r="E32" s="179"/>
      <c r="F32" s="179"/>
      <c r="G32" s="179"/>
      <c r="H32" s="169">
        <f t="shared" si="0"/>
      </c>
      <c r="I32" s="180"/>
      <c r="J32" s="179"/>
      <c r="K32" s="179"/>
      <c r="L32" s="170">
        <f t="shared" si="1"/>
      </c>
      <c r="M32" s="171">
        <f t="shared" si="2"/>
      </c>
      <c r="N32" s="180"/>
      <c r="O32" s="179"/>
      <c r="P32" s="179"/>
      <c r="Q32" s="170">
        <f t="shared" si="3"/>
      </c>
      <c r="R32" s="171">
        <f t="shared" si="4"/>
      </c>
      <c r="S32" s="180"/>
      <c r="T32" s="179"/>
      <c r="U32" s="179"/>
      <c r="V32" s="170">
        <f t="shared" si="5"/>
      </c>
      <c r="W32" s="172">
        <f t="shared" si="6"/>
      </c>
      <c r="X32" s="180"/>
      <c r="Y32" s="179"/>
      <c r="Z32" s="179"/>
      <c r="AA32" s="170">
        <f t="shared" si="7"/>
      </c>
      <c r="AB32" s="172">
        <f t="shared" si="8"/>
      </c>
      <c r="AC32" s="173">
        <f t="shared" si="9"/>
      </c>
    </row>
    <row r="33" spans="1:29" s="177" customFormat="1" ht="24.75" customHeight="1">
      <c r="A33" s="180"/>
      <c r="B33" s="195"/>
      <c r="C33" s="180"/>
      <c r="D33" s="181"/>
      <c r="E33" s="179"/>
      <c r="F33" s="179"/>
      <c r="G33" s="179"/>
      <c r="H33" s="169">
        <f t="shared" si="0"/>
      </c>
      <c r="I33" s="180"/>
      <c r="J33" s="179"/>
      <c r="K33" s="179"/>
      <c r="L33" s="170">
        <f t="shared" si="1"/>
      </c>
      <c r="M33" s="171">
        <f t="shared" si="2"/>
      </c>
      <c r="N33" s="180"/>
      <c r="O33" s="179"/>
      <c r="P33" s="179"/>
      <c r="Q33" s="170">
        <f t="shared" si="3"/>
      </c>
      <c r="R33" s="171">
        <f t="shared" si="4"/>
      </c>
      <c r="S33" s="180"/>
      <c r="T33" s="179"/>
      <c r="U33" s="179"/>
      <c r="V33" s="170">
        <f t="shared" si="5"/>
      </c>
      <c r="W33" s="172">
        <f t="shared" si="6"/>
      </c>
      <c r="X33" s="180"/>
      <c r="Y33" s="179"/>
      <c r="Z33" s="179"/>
      <c r="AA33" s="170">
        <f t="shared" si="7"/>
      </c>
      <c r="AB33" s="172">
        <f t="shared" si="8"/>
      </c>
      <c r="AC33" s="173">
        <f t="shared" si="9"/>
      </c>
    </row>
    <row r="34" spans="1:29" s="177" customFormat="1" ht="24.75" customHeight="1">
      <c r="A34" s="180"/>
      <c r="B34" s="195"/>
      <c r="C34" s="180"/>
      <c r="D34" s="181"/>
      <c r="E34" s="179"/>
      <c r="F34" s="179"/>
      <c r="G34" s="179"/>
      <c r="H34" s="169">
        <f t="shared" si="0"/>
      </c>
      <c r="I34" s="180"/>
      <c r="J34" s="179"/>
      <c r="K34" s="179"/>
      <c r="L34" s="170">
        <f t="shared" si="1"/>
      </c>
      <c r="M34" s="171">
        <f t="shared" si="2"/>
      </c>
      <c r="N34" s="180"/>
      <c r="O34" s="179"/>
      <c r="P34" s="179"/>
      <c r="Q34" s="170">
        <f t="shared" si="3"/>
      </c>
      <c r="R34" s="171">
        <f t="shared" si="4"/>
      </c>
      <c r="S34" s="180"/>
      <c r="T34" s="179"/>
      <c r="U34" s="179"/>
      <c r="V34" s="170">
        <f t="shared" si="5"/>
      </c>
      <c r="W34" s="172">
        <f t="shared" si="6"/>
      </c>
      <c r="X34" s="180"/>
      <c r="Y34" s="179"/>
      <c r="Z34" s="179"/>
      <c r="AA34" s="170">
        <f t="shared" si="7"/>
      </c>
      <c r="AB34" s="172">
        <f t="shared" si="8"/>
      </c>
      <c r="AC34" s="173">
        <f t="shared" si="9"/>
      </c>
    </row>
    <row r="35" spans="1:31" s="177" customFormat="1" ht="24.75" customHeight="1">
      <c r="A35" s="180"/>
      <c r="B35" s="195"/>
      <c r="C35" s="180"/>
      <c r="D35" s="181"/>
      <c r="E35" s="179"/>
      <c r="F35" s="179"/>
      <c r="G35" s="179"/>
      <c r="H35" s="169">
        <f t="shared" si="0"/>
      </c>
      <c r="I35" s="180"/>
      <c r="J35" s="179"/>
      <c r="K35" s="179"/>
      <c r="L35" s="170">
        <f t="shared" si="1"/>
      </c>
      <c r="M35" s="171">
        <f t="shared" si="2"/>
      </c>
      <c r="N35" s="180"/>
      <c r="O35" s="179"/>
      <c r="P35" s="179"/>
      <c r="Q35" s="170">
        <f t="shared" si="3"/>
      </c>
      <c r="R35" s="171">
        <f t="shared" si="4"/>
      </c>
      <c r="S35" s="180"/>
      <c r="T35" s="179"/>
      <c r="U35" s="179"/>
      <c r="V35" s="170">
        <f t="shared" si="5"/>
      </c>
      <c r="W35" s="172">
        <f t="shared" si="6"/>
      </c>
      <c r="X35" s="180"/>
      <c r="Y35" s="179"/>
      <c r="Z35" s="179"/>
      <c r="AA35" s="170">
        <f t="shared" si="7"/>
      </c>
      <c r="AB35" s="172">
        <f t="shared" si="8"/>
      </c>
      <c r="AC35" s="173">
        <f t="shared" si="9"/>
      </c>
      <c r="AD35" s="156"/>
      <c r="AE35" s="156"/>
    </row>
    <row r="36" spans="1:29" s="177" customFormat="1" ht="24.75" customHeight="1">
      <c r="A36" s="180"/>
      <c r="B36" s="195"/>
      <c r="C36" s="180"/>
      <c r="D36" s="181"/>
      <c r="E36" s="179"/>
      <c r="F36" s="179"/>
      <c r="G36" s="179"/>
      <c r="H36" s="169">
        <f t="shared" si="0"/>
      </c>
      <c r="I36" s="180"/>
      <c r="J36" s="179"/>
      <c r="K36" s="179"/>
      <c r="L36" s="170">
        <f t="shared" si="1"/>
      </c>
      <c r="M36" s="171">
        <f t="shared" si="2"/>
      </c>
      <c r="N36" s="180"/>
      <c r="O36" s="179"/>
      <c r="P36" s="179"/>
      <c r="Q36" s="170">
        <f t="shared" si="3"/>
      </c>
      <c r="R36" s="171">
        <f t="shared" si="4"/>
      </c>
      <c r="S36" s="180"/>
      <c r="T36" s="179"/>
      <c r="U36" s="179"/>
      <c r="V36" s="170">
        <f t="shared" si="5"/>
      </c>
      <c r="W36" s="172">
        <f t="shared" si="6"/>
      </c>
      <c r="X36" s="180"/>
      <c r="Y36" s="179"/>
      <c r="Z36" s="179"/>
      <c r="AA36" s="170">
        <f t="shared" si="7"/>
      </c>
      <c r="AB36" s="172">
        <f t="shared" si="8"/>
      </c>
      <c r="AC36" s="173">
        <f t="shared" si="9"/>
      </c>
    </row>
    <row r="37" spans="1:29" s="177" customFormat="1" ht="24.75" customHeight="1">
      <c r="A37" s="180"/>
      <c r="B37" s="195"/>
      <c r="C37" s="180"/>
      <c r="D37" s="181"/>
      <c r="E37" s="179"/>
      <c r="F37" s="179"/>
      <c r="G37" s="179"/>
      <c r="H37" s="169">
        <f t="shared" si="0"/>
      </c>
      <c r="I37" s="180"/>
      <c r="J37" s="179"/>
      <c r="K37" s="179"/>
      <c r="L37" s="170">
        <f t="shared" si="1"/>
      </c>
      <c r="M37" s="171">
        <f t="shared" si="2"/>
      </c>
      <c r="N37" s="180"/>
      <c r="O37" s="179"/>
      <c r="P37" s="179"/>
      <c r="Q37" s="170">
        <f t="shared" si="3"/>
      </c>
      <c r="R37" s="171">
        <f t="shared" si="4"/>
      </c>
      <c r="S37" s="180"/>
      <c r="T37" s="179"/>
      <c r="U37" s="179"/>
      <c r="V37" s="170">
        <f t="shared" si="5"/>
      </c>
      <c r="W37" s="172">
        <f t="shared" si="6"/>
      </c>
      <c r="X37" s="180"/>
      <c r="Y37" s="179"/>
      <c r="Z37" s="179"/>
      <c r="AA37" s="170">
        <f t="shared" si="7"/>
      </c>
      <c r="AB37" s="172">
        <f t="shared" si="8"/>
      </c>
      <c r="AC37" s="173">
        <f t="shared" si="9"/>
      </c>
    </row>
    <row r="38" spans="1:29" s="177" customFormat="1" ht="24.75" customHeight="1">
      <c r="A38" s="180"/>
      <c r="B38" s="195"/>
      <c r="C38" s="180"/>
      <c r="D38" s="181"/>
      <c r="E38" s="179"/>
      <c r="F38" s="179"/>
      <c r="G38" s="179"/>
      <c r="H38" s="169">
        <f t="shared" si="0"/>
      </c>
      <c r="I38" s="180"/>
      <c r="J38" s="179"/>
      <c r="K38" s="179"/>
      <c r="L38" s="170">
        <f t="shared" si="1"/>
      </c>
      <c r="M38" s="171">
        <f t="shared" si="2"/>
      </c>
      <c r="N38" s="180"/>
      <c r="O38" s="179"/>
      <c r="P38" s="179"/>
      <c r="Q38" s="170">
        <f t="shared" si="3"/>
      </c>
      <c r="R38" s="171">
        <f t="shared" si="4"/>
      </c>
      <c r="S38" s="180"/>
      <c r="T38" s="179"/>
      <c r="U38" s="179"/>
      <c r="V38" s="170">
        <f t="shared" si="5"/>
      </c>
      <c r="W38" s="172">
        <f t="shared" si="6"/>
      </c>
      <c r="X38" s="180"/>
      <c r="Y38" s="179"/>
      <c r="Z38" s="179"/>
      <c r="AA38" s="170">
        <f t="shared" si="7"/>
      </c>
      <c r="AB38" s="172">
        <f t="shared" si="8"/>
      </c>
      <c r="AC38" s="173">
        <f t="shared" si="9"/>
      </c>
    </row>
    <row r="39" spans="1:29" s="177" customFormat="1" ht="24.75" customHeight="1">
      <c r="A39" s="180"/>
      <c r="B39" s="195"/>
      <c r="C39" s="180"/>
      <c r="D39" s="181"/>
      <c r="E39" s="179"/>
      <c r="F39" s="179"/>
      <c r="G39" s="179"/>
      <c r="H39" s="169">
        <f t="shared" si="0"/>
      </c>
      <c r="I39" s="180"/>
      <c r="J39" s="179"/>
      <c r="K39" s="179"/>
      <c r="L39" s="170">
        <f t="shared" si="1"/>
      </c>
      <c r="M39" s="171">
        <f t="shared" si="2"/>
      </c>
      <c r="N39" s="180"/>
      <c r="O39" s="179"/>
      <c r="P39" s="179"/>
      <c r="Q39" s="170">
        <f t="shared" si="3"/>
      </c>
      <c r="R39" s="171">
        <f t="shared" si="4"/>
      </c>
      <c r="S39" s="180"/>
      <c r="T39" s="179"/>
      <c r="U39" s="179"/>
      <c r="V39" s="170">
        <f t="shared" si="5"/>
      </c>
      <c r="W39" s="172">
        <f t="shared" si="6"/>
      </c>
      <c r="X39" s="180"/>
      <c r="Y39" s="179"/>
      <c r="Z39" s="179"/>
      <c r="AA39" s="170">
        <f t="shared" si="7"/>
      </c>
      <c r="AB39" s="172">
        <f t="shared" si="8"/>
      </c>
      <c r="AC39" s="173">
        <f t="shared" si="9"/>
      </c>
    </row>
    <row r="40" spans="1:29" s="177" customFormat="1" ht="24.75" customHeight="1">
      <c r="A40" s="180"/>
      <c r="B40" s="195"/>
      <c r="C40" s="180"/>
      <c r="D40" s="181"/>
      <c r="E40" s="179"/>
      <c r="F40" s="179"/>
      <c r="G40" s="179"/>
      <c r="H40" s="169">
        <f t="shared" si="0"/>
      </c>
      <c r="I40" s="180"/>
      <c r="J40" s="179"/>
      <c r="K40" s="179"/>
      <c r="L40" s="170">
        <f t="shared" si="1"/>
      </c>
      <c r="M40" s="171">
        <f t="shared" si="2"/>
      </c>
      <c r="N40" s="180"/>
      <c r="O40" s="179"/>
      <c r="P40" s="179"/>
      <c r="Q40" s="170">
        <f t="shared" si="3"/>
      </c>
      <c r="R40" s="171">
        <f t="shared" si="4"/>
      </c>
      <c r="S40" s="180"/>
      <c r="T40" s="179"/>
      <c r="U40" s="179"/>
      <c r="V40" s="170">
        <f t="shared" si="5"/>
      </c>
      <c r="W40" s="172">
        <f t="shared" si="6"/>
      </c>
      <c r="X40" s="180"/>
      <c r="Y40" s="179"/>
      <c r="Z40" s="179"/>
      <c r="AA40" s="170">
        <f t="shared" si="7"/>
      </c>
      <c r="AB40" s="172">
        <f t="shared" si="8"/>
      </c>
      <c r="AC40" s="173">
        <f t="shared" si="9"/>
      </c>
    </row>
    <row r="41" spans="1:29" s="177" customFormat="1" ht="24.75" customHeight="1">
      <c r="A41" s="180"/>
      <c r="B41" s="195"/>
      <c r="C41" s="180"/>
      <c r="D41" s="181"/>
      <c r="E41" s="179"/>
      <c r="F41" s="179"/>
      <c r="G41" s="179"/>
      <c r="H41" s="169">
        <f t="shared" si="0"/>
      </c>
      <c r="I41" s="180"/>
      <c r="J41" s="179"/>
      <c r="K41" s="179"/>
      <c r="L41" s="170">
        <f t="shared" si="1"/>
      </c>
      <c r="M41" s="171">
        <f t="shared" si="2"/>
      </c>
      <c r="N41" s="180"/>
      <c r="O41" s="179"/>
      <c r="P41" s="179"/>
      <c r="Q41" s="170">
        <f t="shared" si="3"/>
      </c>
      <c r="R41" s="171">
        <f t="shared" si="4"/>
      </c>
      <c r="S41" s="180"/>
      <c r="T41" s="179"/>
      <c r="U41" s="179"/>
      <c r="V41" s="170">
        <f t="shared" si="5"/>
      </c>
      <c r="W41" s="172">
        <f t="shared" si="6"/>
      </c>
      <c r="X41" s="180"/>
      <c r="Y41" s="179"/>
      <c r="Z41" s="179"/>
      <c r="AA41" s="170">
        <f t="shared" si="7"/>
      </c>
      <c r="AB41" s="172">
        <f t="shared" si="8"/>
      </c>
      <c r="AC41" s="173">
        <f t="shared" si="9"/>
      </c>
    </row>
    <row r="42" spans="1:29" s="177" customFormat="1" ht="24.75" customHeight="1">
      <c r="A42" s="180"/>
      <c r="B42" s="195"/>
      <c r="C42" s="180"/>
      <c r="D42" s="181"/>
      <c r="E42" s="179"/>
      <c r="F42" s="179"/>
      <c r="G42" s="179"/>
      <c r="H42" s="169">
        <f t="shared" si="0"/>
      </c>
      <c r="I42" s="180"/>
      <c r="J42" s="179"/>
      <c r="K42" s="179"/>
      <c r="L42" s="170">
        <f t="shared" si="1"/>
      </c>
      <c r="M42" s="171">
        <f t="shared" si="2"/>
      </c>
      <c r="N42" s="180"/>
      <c r="O42" s="179"/>
      <c r="P42" s="179"/>
      <c r="Q42" s="170">
        <f t="shared" si="3"/>
      </c>
      <c r="R42" s="171">
        <f t="shared" si="4"/>
      </c>
      <c r="S42" s="180"/>
      <c r="T42" s="179"/>
      <c r="U42" s="179"/>
      <c r="V42" s="170">
        <f t="shared" si="5"/>
      </c>
      <c r="W42" s="172">
        <f t="shared" si="6"/>
      </c>
      <c r="X42" s="180"/>
      <c r="Y42" s="179"/>
      <c r="Z42" s="179"/>
      <c r="AA42" s="170">
        <f t="shared" si="7"/>
      </c>
      <c r="AB42" s="172">
        <f t="shared" si="8"/>
      </c>
      <c r="AC42" s="173">
        <f t="shared" si="9"/>
      </c>
    </row>
    <row r="43" spans="1:29" s="177" customFormat="1" ht="24.75" customHeight="1">
      <c r="A43" s="180"/>
      <c r="B43" s="195"/>
      <c r="C43" s="180"/>
      <c r="D43" s="181"/>
      <c r="E43" s="179"/>
      <c r="F43" s="179"/>
      <c r="G43" s="179"/>
      <c r="H43" s="169">
        <f t="shared" si="0"/>
      </c>
      <c r="I43" s="180"/>
      <c r="J43" s="179"/>
      <c r="K43" s="179"/>
      <c r="L43" s="170">
        <f t="shared" si="1"/>
      </c>
      <c r="M43" s="171">
        <f t="shared" si="2"/>
      </c>
      <c r="N43" s="180"/>
      <c r="O43" s="179"/>
      <c r="P43" s="179"/>
      <c r="Q43" s="170">
        <f t="shared" si="3"/>
      </c>
      <c r="R43" s="171">
        <f t="shared" si="4"/>
      </c>
      <c r="S43" s="180"/>
      <c r="T43" s="179"/>
      <c r="U43" s="179"/>
      <c r="V43" s="170">
        <f t="shared" si="5"/>
      </c>
      <c r="W43" s="172">
        <f t="shared" si="6"/>
      </c>
      <c r="X43" s="180"/>
      <c r="Y43" s="179"/>
      <c r="Z43" s="179"/>
      <c r="AA43" s="170">
        <f t="shared" si="7"/>
      </c>
      <c r="AB43" s="172">
        <f t="shared" si="8"/>
      </c>
      <c r="AC43" s="173">
        <f t="shared" si="9"/>
      </c>
    </row>
    <row r="44" spans="1:29" s="177" customFormat="1" ht="24.75" customHeight="1">
      <c r="A44" s="180"/>
      <c r="B44" s="195"/>
      <c r="C44" s="180"/>
      <c r="D44" s="181"/>
      <c r="E44" s="179"/>
      <c r="F44" s="179"/>
      <c r="G44" s="179"/>
      <c r="H44" s="169">
        <f t="shared" si="0"/>
      </c>
      <c r="I44" s="180"/>
      <c r="J44" s="179"/>
      <c r="K44" s="179"/>
      <c r="L44" s="170">
        <f t="shared" si="1"/>
      </c>
      <c r="M44" s="171">
        <f t="shared" si="2"/>
      </c>
      <c r="N44" s="180"/>
      <c r="O44" s="179"/>
      <c r="P44" s="179"/>
      <c r="Q44" s="170">
        <f t="shared" si="3"/>
      </c>
      <c r="R44" s="171">
        <f t="shared" si="4"/>
      </c>
      <c r="S44" s="180"/>
      <c r="T44" s="179"/>
      <c r="U44" s="179"/>
      <c r="V44" s="170">
        <f t="shared" si="5"/>
      </c>
      <c r="W44" s="172">
        <f t="shared" si="6"/>
      </c>
      <c r="X44" s="180"/>
      <c r="Y44" s="179"/>
      <c r="Z44" s="179"/>
      <c r="AA44" s="170">
        <f t="shared" si="7"/>
      </c>
      <c r="AB44" s="172">
        <f t="shared" si="8"/>
      </c>
      <c r="AC44" s="173">
        <f t="shared" si="9"/>
      </c>
    </row>
    <row r="45" spans="1:29" s="177" customFormat="1" ht="24.75" customHeight="1">
      <c r="A45" s="180"/>
      <c r="B45" s="195"/>
      <c r="C45" s="180"/>
      <c r="D45" s="181"/>
      <c r="E45" s="179"/>
      <c r="F45" s="179"/>
      <c r="G45" s="179"/>
      <c r="H45" s="169">
        <f t="shared" si="0"/>
      </c>
      <c r="I45" s="180"/>
      <c r="J45" s="179"/>
      <c r="K45" s="179"/>
      <c r="L45" s="170">
        <f t="shared" si="1"/>
      </c>
      <c r="M45" s="171">
        <f t="shared" si="2"/>
      </c>
      <c r="N45" s="180"/>
      <c r="O45" s="179"/>
      <c r="P45" s="179"/>
      <c r="Q45" s="170">
        <f t="shared" si="3"/>
      </c>
      <c r="R45" s="171">
        <f t="shared" si="4"/>
      </c>
      <c r="S45" s="180"/>
      <c r="T45" s="179"/>
      <c r="U45" s="179"/>
      <c r="V45" s="170">
        <f t="shared" si="5"/>
      </c>
      <c r="W45" s="172">
        <f t="shared" si="6"/>
      </c>
      <c r="X45" s="180"/>
      <c r="Y45" s="179"/>
      <c r="Z45" s="179"/>
      <c r="AA45" s="170">
        <f t="shared" si="7"/>
      </c>
      <c r="AB45" s="172">
        <f t="shared" si="8"/>
      </c>
      <c r="AC45" s="173">
        <f t="shared" si="9"/>
      </c>
    </row>
    <row r="46" spans="1:29" s="177" customFormat="1" ht="24.75" customHeight="1">
      <c r="A46" s="180"/>
      <c r="B46" s="195"/>
      <c r="C46" s="180"/>
      <c r="D46" s="181"/>
      <c r="E46" s="179"/>
      <c r="F46" s="179"/>
      <c r="G46" s="179"/>
      <c r="H46" s="169">
        <f t="shared" si="0"/>
      </c>
      <c r="I46" s="180"/>
      <c r="J46" s="179"/>
      <c r="K46" s="179"/>
      <c r="L46" s="170">
        <f t="shared" si="1"/>
      </c>
      <c r="M46" s="171">
        <f t="shared" si="2"/>
      </c>
      <c r="N46" s="180"/>
      <c r="O46" s="179"/>
      <c r="P46" s="179"/>
      <c r="Q46" s="170">
        <f t="shared" si="3"/>
      </c>
      <c r="R46" s="171">
        <f t="shared" si="4"/>
      </c>
      <c r="S46" s="180"/>
      <c r="T46" s="179"/>
      <c r="U46" s="179"/>
      <c r="V46" s="170">
        <f t="shared" si="5"/>
      </c>
      <c r="W46" s="172">
        <f t="shared" si="6"/>
      </c>
      <c r="X46" s="180"/>
      <c r="Y46" s="179"/>
      <c r="Z46" s="179"/>
      <c r="AA46" s="170">
        <f t="shared" si="7"/>
      </c>
      <c r="AB46" s="172">
        <f t="shared" si="8"/>
      </c>
      <c r="AC46" s="173">
        <f t="shared" si="9"/>
      </c>
    </row>
    <row r="47" spans="1:29" s="177" customFormat="1" ht="24.75" customHeight="1">
      <c r="A47" s="180"/>
      <c r="B47" s="195"/>
      <c r="C47" s="180"/>
      <c r="D47" s="181"/>
      <c r="E47" s="179"/>
      <c r="F47" s="179"/>
      <c r="G47" s="179"/>
      <c r="H47" s="169">
        <f t="shared" si="0"/>
      </c>
      <c r="I47" s="180"/>
      <c r="J47" s="179"/>
      <c r="K47" s="179"/>
      <c r="L47" s="170">
        <f t="shared" si="1"/>
      </c>
      <c r="M47" s="171">
        <f t="shared" si="2"/>
      </c>
      <c r="N47" s="180"/>
      <c r="O47" s="179"/>
      <c r="P47" s="179"/>
      <c r="Q47" s="170">
        <f t="shared" si="3"/>
      </c>
      <c r="R47" s="171">
        <f t="shared" si="4"/>
      </c>
      <c r="S47" s="180"/>
      <c r="T47" s="179"/>
      <c r="U47" s="179"/>
      <c r="V47" s="170">
        <f t="shared" si="5"/>
      </c>
      <c r="W47" s="172">
        <f t="shared" si="6"/>
      </c>
      <c r="X47" s="180"/>
      <c r="Y47" s="179"/>
      <c r="Z47" s="179"/>
      <c r="AA47" s="170">
        <f t="shared" si="7"/>
      </c>
      <c r="AB47" s="172">
        <f t="shared" si="8"/>
      </c>
      <c r="AC47" s="173">
        <f t="shared" si="9"/>
      </c>
    </row>
    <row r="48" spans="1:29" s="177" customFormat="1" ht="24.75" customHeight="1">
      <c r="A48" s="180"/>
      <c r="B48" s="195"/>
      <c r="C48" s="180"/>
      <c r="D48" s="181"/>
      <c r="E48" s="179"/>
      <c r="F48" s="179"/>
      <c r="G48" s="179"/>
      <c r="H48" s="169">
        <f t="shared" si="0"/>
      </c>
      <c r="I48" s="180"/>
      <c r="J48" s="179"/>
      <c r="K48" s="179"/>
      <c r="L48" s="170">
        <f t="shared" si="1"/>
      </c>
      <c r="M48" s="171">
        <f t="shared" si="2"/>
      </c>
      <c r="N48" s="180"/>
      <c r="O48" s="179"/>
      <c r="P48" s="179"/>
      <c r="Q48" s="170">
        <f t="shared" si="3"/>
      </c>
      <c r="R48" s="171">
        <f t="shared" si="4"/>
      </c>
      <c r="S48" s="180"/>
      <c r="T48" s="179"/>
      <c r="U48" s="179"/>
      <c r="V48" s="170">
        <f t="shared" si="5"/>
      </c>
      <c r="W48" s="172">
        <f t="shared" si="6"/>
      </c>
      <c r="X48" s="180"/>
      <c r="Y48" s="179"/>
      <c r="Z48" s="179"/>
      <c r="AA48" s="170">
        <f t="shared" si="7"/>
      </c>
      <c r="AB48" s="172">
        <f t="shared" si="8"/>
      </c>
      <c r="AC48" s="173">
        <f t="shared" si="9"/>
      </c>
    </row>
    <row r="49" spans="1:29" s="177" customFormat="1" ht="24.75" customHeight="1">
      <c r="A49" s="180"/>
      <c r="B49" s="195"/>
      <c r="C49" s="180"/>
      <c r="D49" s="181"/>
      <c r="E49" s="179"/>
      <c r="F49" s="179"/>
      <c r="G49" s="179"/>
      <c r="H49" s="169">
        <f t="shared" si="0"/>
      </c>
      <c r="I49" s="180"/>
      <c r="J49" s="179"/>
      <c r="K49" s="179"/>
      <c r="L49" s="170">
        <f t="shared" si="1"/>
      </c>
      <c r="M49" s="171">
        <f t="shared" si="2"/>
      </c>
      <c r="N49" s="180"/>
      <c r="O49" s="179"/>
      <c r="P49" s="179"/>
      <c r="Q49" s="170">
        <f t="shared" si="3"/>
      </c>
      <c r="R49" s="171">
        <f t="shared" si="4"/>
      </c>
      <c r="S49" s="180"/>
      <c r="T49" s="179"/>
      <c r="U49" s="179"/>
      <c r="V49" s="170">
        <f t="shared" si="5"/>
      </c>
      <c r="W49" s="172">
        <f t="shared" si="6"/>
      </c>
      <c r="X49" s="180"/>
      <c r="Y49" s="179"/>
      <c r="Z49" s="179"/>
      <c r="AA49" s="170">
        <f t="shared" si="7"/>
      </c>
      <c r="AB49" s="172">
        <f t="shared" si="8"/>
      </c>
      <c r="AC49" s="173">
        <f t="shared" si="9"/>
      </c>
    </row>
    <row r="50" spans="1:29" s="177" customFormat="1" ht="24.75" customHeight="1">
      <c r="A50" s="180"/>
      <c r="B50" s="195"/>
      <c r="C50" s="180"/>
      <c r="D50" s="181"/>
      <c r="E50" s="179"/>
      <c r="F50" s="179"/>
      <c r="G50" s="179"/>
      <c r="H50" s="169">
        <f t="shared" si="0"/>
      </c>
      <c r="I50" s="180"/>
      <c r="J50" s="179"/>
      <c r="K50" s="179"/>
      <c r="L50" s="170">
        <f t="shared" si="1"/>
      </c>
      <c r="M50" s="171">
        <f t="shared" si="2"/>
      </c>
      <c r="N50" s="180"/>
      <c r="O50" s="179"/>
      <c r="P50" s="179"/>
      <c r="Q50" s="170">
        <f>IF(COUNT($G50,O50,P50)&lt;&gt;0,(O50-(O50*P50/100))/$G50*100,"")</f>
      </c>
      <c r="R50" s="171">
        <f>IF(COUNT($B50,N50,O50)=3,($B50*N50*O50)/1000000,"")</f>
      </c>
      <c r="S50" s="180"/>
      <c r="T50" s="179"/>
      <c r="U50" s="179"/>
      <c r="V50" s="170">
        <f t="shared" si="5"/>
      </c>
      <c r="W50" s="172">
        <f t="shared" si="6"/>
      </c>
      <c r="X50" s="180"/>
      <c r="Y50" s="179"/>
      <c r="Z50" s="179"/>
      <c r="AA50" s="170">
        <f t="shared" si="7"/>
      </c>
      <c r="AB50" s="172">
        <f t="shared" si="8"/>
      </c>
      <c r="AC50" s="173">
        <f t="shared" si="9"/>
      </c>
    </row>
    <row r="51" spans="1:29" s="177" customFormat="1" ht="24.75" customHeight="1">
      <c r="A51" s="180"/>
      <c r="B51" s="195"/>
      <c r="C51" s="180"/>
      <c r="D51" s="181"/>
      <c r="E51" s="179"/>
      <c r="F51" s="179"/>
      <c r="G51" s="179"/>
      <c r="H51" s="169">
        <f aca="true" t="shared" si="10" ref="H51:H110">IF(COUNT(C51,E51,G51)=3,(C51*E51*G51)/1000000,"")</f>
      </c>
      <c r="I51" s="180"/>
      <c r="J51" s="179"/>
      <c r="K51" s="179"/>
      <c r="L51" s="170">
        <f aca="true" t="shared" si="11" ref="L51:L110">IF(COUNT($G51,J51,K51)&lt;&gt;0,(J51-(J51*K51/100))/$G51*100,"")</f>
      </c>
      <c r="M51" s="171">
        <f aca="true" t="shared" si="12" ref="M51:M110">IF(COUNT($B51,I51,J51)=3,($B51*I51*J51)/1000000,"")</f>
      </c>
      <c r="N51" s="180"/>
      <c r="O51" s="179"/>
      <c r="P51" s="179"/>
      <c r="Q51" s="170">
        <f aca="true" t="shared" si="13" ref="Q51:Q110">IF(COUNT($G51,O51,P51)&lt;&gt;0,(O51-(O51*P51/100))/$G51*100,"")</f>
      </c>
      <c r="R51" s="171">
        <f aca="true" t="shared" si="14" ref="R51:R110">IF(COUNT($B51,N51,O51)=3,($B51*N51*O51)/1000000,"")</f>
      </c>
      <c r="S51" s="180"/>
      <c r="T51" s="179"/>
      <c r="U51" s="179"/>
      <c r="V51" s="170">
        <f aca="true" t="shared" si="15" ref="V51:V110">IF(COUNT($G51,T51,U51)&lt;&gt;0,(T51-(T51*U51/100))/$G51*100,"")</f>
      </c>
      <c r="W51" s="172">
        <f aca="true" t="shared" si="16" ref="W51:W110">IF(COUNT($B51,S51,T51)=3,($B51*S51*T51)/1000000,"")</f>
      </c>
      <c r="X51" s="180"/>
      <c r="Y51" s="179"/>
      <c r="Z51" s="179"/>
      <c r="AA51" s="170">
        <f t="shared" si="7"/>
      </c>
      <c r="AB51" s="172">
        <f aca="true" t="shared" si="17" ref="AB51:AB110">IF(COUNT($B51,X51,Y51)=3,($B51*X51*Y51)/1000000,"")</f>
      </c>
      <c r="AC51" s="173">
        <f aca="true" t="shared" si="18" ref="AC51:AC110">IF(COUNT(M51,R51,W51,AB51)&lt;&gt;0,AVERAGE(M51,R51,W51,AB51),"")</f>
      </c>
    </row>
    <row r="52" spans="1:29" s="36" customFormat="1" ht="24.75" customHeight="1">
      <c r="A52" s="180"/>
      <c r="B52" s="195"/>
      <c r="C52" s="180"/>
      <c r="D52" s="181"/>
      <c r="E52" s="179"/>
      <c r="F52" s="179"/>
      <c r="G52" s="179"/>
      <c r="H52" s="169">
        <f t="shared" si="10"/>
      </c>
      <c r="I52" s="180"/>
      <c r="J52" s="179"/>
      <c r="K52" s="179"/>
      <c r="L52" s="170">
        <f t="shared" si="11"/>
      </c>
      <c r="M52" s="171">
        <f t="shared" si="12"/>
      </c>
      <c r="N52" s="180"/>
      <c r="O52" s="179"/>
      <c r="P52" s="179"/>
      <c r="Q52" s="170">
        <f t="shared" si="13"/>
      </c>
      <c r="R52" s="171">
        <f t="shared" si="14"/>
      </c>
      <c r="S52" s="180"/>
      <c r="T52" s="179"/>
      <c r="U52" s="179"/>
      <c r="V52" s="170">
        <f t="shared" si="15"/>
      </c>
      <c r="W52" s="172">
        <f t="shared" si="16"/>
      </c>
      <c r="X52" s="180"/>
      <c r="Y52" s="179"/>
      <c r="Z52" s="179"/>
      <c r="AA52" s="170">
        <f t="shared" si="7"/>
      </c>
      <c r="AB52" s="172">
        <f t="shared" si="17"/>
      </c>
      <c r="AC52" s="173">
        <f t="shared" si="18"/>
      </c>
    </row>
    <row r="53" spans="1:29" s="36" customFormat="1" ht="24.75" customHeight="1">
      <c r="A53" s="180"/>
      <c r="B53" s="195"/>
      <c r="C53" s="180"/>
      <c r="D53" s="181"/>
      <c r="E53" s="179"/>
      <c r="F53" s="179"/>
      <c r="G53" s="179"/>
      <c r="H53" s="169">
        <f t="shared" si="10"/>
      </c>
      <c r="I53" s="180"/>
      <c r="J53" s="179"/>
      <c r="K53" s="179"/>
      <c r="L53" s="170">
        <f t="shared" si="11"/>
      </c>
      <c r="M53" s="171">
        <f t="shared" si="12"/>
      </c>
      <c r="N53" s="180"/>
      <c r="O53" s="179"/>
      <c r="P53" s="179"/>
      <c r="Q53" s="170">
        <f t="shared" si="13"/>
      </c>
      <c r="R53" s="171">
        <f t="shared" si="14"/>
      </c>
      <c r="S53" s="180"/>
      <c r="T53" s="179"/>
      <c r="U53" s="179"/>
      <c r="V53" s="170">
        <f t="shared" si="15"/>
      </c>
      <c r="W53" s="172">
        <f t="shared" si="16"/>
      </c>
      <c r="X53" s="180"/>
      <c r="Y53" s="179"/>
      <c r="Z53" s="179"/>
      <c r="AA53" s="170">
        <f t="shared" si="7"/>
      </c>
      <c r="AB53" s="172">
        <f t="shared" si="17"/>
      </c>
      <c r="AC53" s="173">
        <f t="shared" si="18"/>
      </c>
    </row>
    <row r="54" spans="1:29" s="36" customFormat="1" ht="24.75" customHeight="1">
      <c r="A54" s="180"/>
      <c r="B54" s="195"/>
      <c r="C54" s="180"/>
      <c r="D54" s="181"/>
      <c r="E54" s="179"/>
      <c r="F54" s="179"/>
      <c r="G54" s="179"/>
      <c r="H54" s="169">
        <f t="shared" si="10"/>
      </c>
      <c r="I54" s="180"/>
      <c r="J54" s="179"/>
      <c r="K54" s="179"/>
      <c r="L54" s="170">
        <f t="shared" si="11"/>
      </c>
      <c r="M54" s="171">
        <f t="shared" si="12"/>
      </c>
      <c r="N54" s="180"/>
      <c r="O54" s="179"/>
      <c r="P54" s="179"/>
      <c r="Q54" s="170">
        <f t="shared" si="13"/>
      </c>
      <c r="R54" s="171">
        <f t="shared" si="14"/>
      </c>
      <c r="S54" s="180"/>
      <c r="T54" s="179"/>
      <c r="U54" s="179"/>
      <c r="V54" s="170">
        <f t="shared" si="15"/>
      </c>
      <c r="W54" s="172">
        <f t="shared" si="16"/>
      </c>
      <c r="X54" s="180"/>
      <c r="Y54" s="179"/>
      <c r="Z54" s="179"/>
      <c r="AA54" s="170">
        <f t="shared" si="7"/>
      </c>
      <c r="AB54" s="172">
        <f t="shared" si="17"/>
      </c>
      <c r="AC54" s="173">
        <f t="shared" si="18"/>
      </c>
    </row>
    <row r="55" spans="1:29" s="36" customFormat="1" ht="24.75" customHeight="1">
      <c r="A55" s="180"/>
      <c r="B55" s="195"/>
      <c r="C55" s="180"/>
      <c r="D55" s="181"/>
      <c r="E55" s="179"/>
      <c r="F55" s="179"/>
      <c r="G55" s="179"/>
      <c r="H55" s="169">
        <f t="shared" si="10"/>
      </c>
      <c r="I55" s="180"/>
      <c r="J55" s="179"/>
      <c r="K55" s="179"/>
      <c r="L55" s="170">
        <f t="shared" si="11"/>
      </c>
      <c r="M55" s="171">
        <f t="shared" si="12"/>
      </c>
      <c r="N55" s="180"/>
      <c r="O55" s="179"/>
      <c r="P55" s="179"/>
      <c r="Q55" s="170">
        <f t="shared" si="13"/>
      </c>
      <c r="R55" s="171">
        <f t="shared" si="14"/>
      </c>
      <c r="S55" s="180"/>
      <c r="T55" s="179"/>
      <c r="U55" s="179"/>
      <c r="V55" s="170">
        <f t="shared" si="15"/>
      </c>
      <c r="W55" s="172">
        <f t="shared" si="16"/>
      </c>
      <c r="X55" s="180"/>
      <c r="Y55" s="179"/>
      <c r="Z55" s="179"/>
      <c r="AA55" s="170">
        <f t="shared" si="7"/>
      </c>
      <c r="AB55" s="172">
        <f t="shared" si="17"/>
      </c>
      <c r="AC55" s="173">
        <f t="shared" si="18"/>
      </c>
    </row>
    <row r="56" spans="1:29" s="36" customFormat="1" ht="24.75" customHeight="1">
      <c r="A56" s="180"/>
      <c r="B56" s="195"/>
      <c r="C56" s="180"/>
      <c r="D56" s="181"/>
      <c r="E56" s="179"/>
      <c r="F56" s="179"/>
      <c r="G56" s="179"/>
      <c r="H56" s="169">
        <f t="shared" si="10"/>
      </c>
      <c r="I56" s="180"/>
      <c r="J56" s="179"/>
      <c r="K56" s="179"/>
      <c r="L56" s="170">
        <f t="shared" si="11"/>
      </c>
      <c r="M56" s="171">
        <f t="shared" si="12"/>
      </c>
      <c r="N56" s="180"/>
      <c r="O56" s="179"/>
      <c r="P56" s="179"/>
      <c r="Q56" s="170">
        <f t="shared" si="13"/>
      </c>
      <c r="R56" s="171">
        <f t="shared" si="14"/>
      </c>
      <c r="S56" s="180"/>
      <c r="T56" s="179"/>
      <c r="U56" s="179"/>
      <c r="V56" s="170">
        <f t="shared" si="15"/>
      </c>
      <c r="W56" s="172">
        <f t="shared" si="16"/>
      </c>
      <c r="X56" s="180"/>
      <c r="Y56" s="179"/>
      <c r="Z56" s="179"/>
      <c r="AA56" s="170">
        <f t="shared" si="7"/>
      </c>
      <c r="AB56" s="172">
        <f t="shared" si="17"/>
      </c>
      <c r="AC56" s="173">
        <f t="shared" si="18"/>
      </c>
    </row>
    <row r="57" spans="1:29" s="36" customFormat="1" ht="24.75" customHeight="1">
      <c r="A57" s="180"/>
      <c r="B57" s="195"/>
      <c r="C57" s="180"/>
      <c r="D57" s="181"/>
      <c r="E57" s="179"/>
      <c r="F57" s="179"/>
      <c r="G57" s="179"/>
      <c r="H57" s="169">
        <f t="shared" si="10"/>
      </c>
      <c r="I57" s="180"/>
      <c r="J57" s="179"/>
      <c r="K57" s="179"/>
      <c r="L57" s="170">
        <f t="shared" si="11"/>
      </c>
      <c r="M57" s="171">
        <f t="shared" si="12"/>
      </c>
      <c r="N57" s="180"/>
      <c r="O57" s="179"/>
      <c r="P57" s="179"/>
      <c r="Q57" s="170">
        <f t="shared" si="13"/>
      </c>
      <c r="R57" s="171">
        <f t="shared" si="14"/>
      </c>
      <c r="S57" s="180"/>
      <c r="T57" s="179"/>
      <c r="U57" s="179"/>
      <c r="V57" s="170">
        <f t="shared" si="15"/>
      </c>
      <c r="W57" s="172">
        <f t="shared" si="16"/>
      </c>
      <c r="X57" s="180"/>
      <c r="Y57" s="179"/>
      <c r="Z57" s="179"/>
      <c r="AA57" s="170">
        <f t="shared" si="7"/>
      </c>
      <c r="AB57" s="172">
        <f t="shared" si="17"/>
      </c>
      <c r="AC57" s="173">
        <f t="shared" si="18"/>
      </c>
    </row>
    <row r="58" spans="1:29" s="36" customFormat="1" ht="24.75" customHeight="1">
      <c r="A58" s="180"/>
      <c r="B58" s="195"/>
      <c r="C58" s="180"/>
      <c r="D58" s="181"/>
      <c r="E58" s="179"/>
      <c r="F58" s="179"/>
      <c r="G58" s="179"/>
      <c r="H58" s="169">
        <f t="shared" si="10"/>
      </c>
      <c r="I58" s="180"/>
      <c r="J58" s="179"/>
      <c r="K58" s="179"/>
      <c r="L58" s="170">
        <f t="shared" si="11"/>
      </c>
      <c r="M58" s="171">
        <f t="shared" si="12"/>
      </c>
      <c r="N58" s="180"/>
      <c r="O58" s="179"/>
      <c r="P58" s="179"/>
      <c r="Q58" s="170">
        <f t="shared" si="13"/>
      </c>
      <c r="R58" s="171">
        <f t="shared" si="14"/>
      </c>
      <c r="S58" s="180"/>
      <c r="T58" s="179"/>
      <c r="U58" s="179"/>
      <c r="V58" s="170">
        <f t="shared" si="15"/>
      </c>
      <c r="W58" s="172">
        <f t="shared" si="16"/>
      </c>
      <c r="X58" s="180"/>
      <c r="Y58" s="179"/>
      <c r="Z58" s="179"/>
      <c r="AA58" s="170">
        <f t="shared" si="7"/>
      </c>
      <c r="AB58" s="172">
        <f t="shared" si="17"/>
      </c>
      <c r="AC58" s="173">
        <f t="shared" si="18"/>
      </c>
    </row>
    <row r="59" spans="1:29" s="36" customFormat="1" ht="24.75" customHeight="1">
      <c r="A59" s="180"/>
      <c r="B59" s="195"/>
      <c r="C59" s="180"/>
      <c r="D59" s="181"/>
      <c r="E59" s="179"/>
      <c r="F59" s="179"/>
      <c r="G59" s="179"/>
      <c r="H59" s="169">
        <f t="shared" si="10"/>
      </c>
      <c r="I59" s="180"/>
      <c r="J59" s="179"/>
      <c r="K59" s="179"/>
      <c r="L59" s="170">
        <f t="shared" si="11"/>
      </c>
      <c r="M59" s="171">
        <f t="shared" si="12"/>
      </c>
      <c r="N59" s="180"/>
      <c r="O59" s="179"/>
      <c r="P59" s="179"/>
      <c r="Q59" s="170">
        <f t="shared" si="13"/>
      </c>
      <c r="R59" s="171">
        <f t="shared" si="14"/>
      </c>
      <c r="S59" s="180"/>
      <c r="T59" s="179"/>
      <c r="U59" s="179"/>
      <c r="V59" s="170">
        <f t="shared" si="15"/>
      </c>
      <c r="W59" s="172">
        <f t="shared" si="16"/>
      </c>
      <c r="X59" s="180"/>
      <c r="Y59" s="179"/>
      <c r="Z59" s="179"/>
      <c r="AA59" s="170">
        <f t="shared" si="7"/>
      </c>
      <c r="AB59" s="172">
        <f t="shared" si="17"/>
      </c>
      <c r="AC59" s="173">
        <f t="shared" si="18"/>
      </c>
    </row>
    <row r="60" spans="1:29" s="36" customFormat="1" ht="24.75" customHeight="1">
      <c r="A60" s="180"/>
      <c r="B60" s="195"/>
      <c r="C60" s="180"/>
      <c r="D60" s="181"/>
      <c r="E60" s="179"/>
      <c r="F60" s="179"/>
      <c r="G60" s="179"/>
      <c r="H60" s="169">
        <f t="shared" si="10"/>
      </c>
      <c r="I60" s="180"/>
      <c r="J60" s="179"/>
      <c r="K60" s="179"/>
      <c r="L60" s="170">
        <f t="shared" si="11"/>
      </c>
      <c r="M60" s="171">
        <f t="shared" si="12"/>
      </c>
      <c r="N60" s="180"/>
      <c r="O60" s="179"/>
      <c r="P60" s="179"/>
      <c r="Q60" s="170">
        <f t="shared" si="13"/>
      </c>
      <c r="R60" s="171">
        <f t="shared" si="14"/>
      </c>
      <c r="S60" s="180"/>
      <c r="T60" s="179"/>
      <c r="U60" s="179"/>
      <c r="V60" s="170">
        <f t="shared" si="15"/>
      </c>
      <c r="W60" s="172">
        <f t="shared" si="16"/>
      </c>
      <c r="X60" s="180"/>
      <c r="Y60" s="179"/>
      <c r="Z60" s="179"/>
      <c r="AA60" s="170">
        <f t="shared" si="7"/>
      </c>
      <c r="AB60" s="172">
        <f t="shared" si="17"/>
      </c>
      <c r="AC60" s="173">
        <f t="shared" si="18"/>
      </c>
    </row>
    <row r="61" spans="1:29" s="36" customFormat="1" ht="24.75" customHeight="1">
      <c r="A61" s="180"/>
      <c r="B61" s="195"/>
      <c r="C61" s="180"/>
      <c r="D61" s="181"/>
      <c r="E61" s="179"/>
      <c r="F61" s="179"/>
      <c r="G61" s="179"/>
      <c r="H61" s="169">
        <f t="shared" si="10"/>
      </c>
      <c r="I61" s="180"/>
      <c r="J61" s="179"/>
      <c r="K61" s="179"/>
      <c r="L61" s="170">
        <f t="shared" si="11"/>
      </c>
      <c r="M61" s="171">
        <f t="shared" si="12"/>
      </c>
      <c r="N61" s="180"/>
      <c r="O61" s="179"/>
      <c r="P61" s="179"/>
      <c r="Q61" s="170">
        <f t="shared" si="13"/>
      </c>
      <c r="R61" s="171">
        <f t="shared" si="14"/>
      </c>
      <c r="S61" s="180"/>
      <c r="T61" s="179"/>
      <c r="U61" s="179"/>
      <c r="V61" s="170">
        <f t="shared" si="15"/>
      </c>
      <c r="W61" s="172">
        <f t="shared" si="16"/>
      </c>
      <c r="X61" s="180"/>
      <c r="Y61" s="179"/>
      <c r="Z61" s="179"/>
      <c r="AA61" s="170">
        <f t="shared" si="7"/>
      </c>
      <c r="AB61" s="172">
        <f t="shared" si="17"/>
      </c>
      <c r="AC61" s="173">
        <f t="shared" si="18"/>
      </c>
    </row>
    <row r="62" spans="1:29" s="36" customFormat="1" ht="24.75" customHeight="1">
      <c r="A62" s="180"/>
      <c r="B62" s="195"/>
      <c r="C62" s="180"/>
      <c r="D62" s="181"/>
      <c r="E62" s="179"/>
      <c r="F62" s="179"/>
      <c r="G62" s="179"/>
      <c r="H62" s="169">
        <f t="shared" si="10"/>
      </c>
      <c r="I62" s="180"/>
      <c r="J62" s="179"/>
      <c r="K62" s="179"/>
      <c r="L62" s="170">
        <f t="shared" si="11"/>
      </c>
      <c r="M62" s="171">
        <f t="shared" si="12"/>
      </c>
      <c r="N62" s="180"/>
      <c r="O62" s="179"/>
      <c r="P62" s="179"/>
      <c r="Q62" s="170">
        <f t="shared" si="13"/>
      </c>
      <c r="R62" s="171">
        <f t="shared" si="14"/>
      </c>
      <c r="S62" s="180"/>
      <c r="T62" s="179"/>
      <c r="U62" s="179"/>
      <c r="V62" s="170">
        <f t="shared" si="15"/>
      </c>
      <c r="W62" s="172">
        <f t="shared" si="16"/>
      </c>
      <c r="X62" s="180"/>
      <c r="Y62" s="179"/>
      <c r="Z62" s="179"/>
      <c r="AA62" s="170">
        <f t="shared" si="7"/>
      </c>
      <c r="AB62" s="172">
        <f t="shared" si="17"/>
      </c>
      <c r="AC62" s="173">
        <f t="shared" si="18"/>
      </c>
    </row>
    <row r="63" spans="1:29" s="36" customFormat="1" ht="24.75" customHeight="1">
      <c r="A63" s="180"/>
      <c r="B63" s="195"/>
      <c r="C63" s="180"/>
      <c r="D63" s="181"/>
      <c r="E63" s="179"/>
      <c r="F63" s="179"/>
      <c r="G63" s="179"/>
      <c r="H63" s="169">
        <f t="shared" si="10"/>
      </c>
      <c r="I63" s="180"/>
      <c r="J63" s="179"/>
      <c r="K63" s="179"/>
      <c r="L63" s="170">
        <f t="shared" si="11"/>
      </c>
      <c r="M63" s="171">
        <f t="shared" si="12"/>
      </c>
      <c r="N63" s="180"/>
      <c r="O63" s="179"/>
      <c r="P63" s="179"/>
      <c r="Q63" s="170">
        <f t="shared" si="13"/>
      </c>
      <c r="R63" s="171">
        <f t="shared" si="14"/>
      </c>
      <c r="S63" s="180"/>
      <c r="T63" s="179"/>
      <c r="U63" s="179"/>
      <c r="V63" s="170">
        <f t="shared" si="15"/>
      </c>
      <c r="W63" s="172">
        <f t="shared" si="16"/>
      </c>
      <c r="X63" s="180"/>
      <c r="Y63" s="179"/>
      <c r="Z63" s="179"/>
      <c r="AA63" s="170">
        <f t="shared" si="7"/>
      </c>
      <c r="AB63" s="172">
        <f t="shared" si="17"/>
      </c>
      <c r="AC63" s="173">
        <f t="shared" si="18"/>
      </c>
    </row>
    <row r="64" spans="1:29" s="36" customFormat="1" ht="24.75" customHeight="1">
      <c r="A64" s="180"/>
      <c r="B64" s="195"/>
      <c r="C64" s="180"/>
      <c r="D64" s="181"/>
      <c r="E64" s="179"/>
      <c r="F64" s="179"/>
      <c r="G64" s="179"/>
      <c r="H64" s="169">
        <f t="shared" si="10"/>
      </c>
      <c r="I64" s="180"/>
      <c r="J64" s="179"/>
      <c r="K64" s="179"/>
      <c r="L64" s="170">
        <f t="shared" si="11"/>
      </c>
      <c r="M64" s="171">
        <f t="shared" si="12"/>
      </c>
      <c r="N64" s="180"/>
      <c r="O64" s="179"/>
      <c r="P64" s="179"/>
      <c r="Q64" s="170">
        <f t="shared" si="13"/>
      </c>
      <c r="R64" s="171">
        <f t="shared" si="14"/>
      </c>
      <c r="S64" s="180"/>
      <c r="T64" s="179"/>
      <c r="U64" s="179"/>
      <c r="V64" s="170">
        <f t="shared" si="15"/>
      </c>
      <c r="W64" s="172">
        <f t="shared" si="16"/>
      </c>
      <c r="X64" s="180"/>
      <c r="Y64" s="179"/>
      <c r="Z64" s="179"/>
      <c r="AA64" s="170">
        <f t="shared" si="7"/>
      </c>
      <c r="AB64" s="172">
        <f t="shared" si="17"/>
      </c>
      <c r="AC64" s="173">
        <f t="shared" si="18"/>
      </c>
    </row>
    <row r="65" spans="1:29" s="36" customFormat="1" ht="24.75" customHeight="1">
      <c r="A65" s="180"/>
      <c r="B65" s="195"/>
      <c r="C65" s="180"/>
      <c r="D65" s="181"/>
      <c r="E65" s="179"/>
      <c r="F65" s="179"/>
      <c r="G65" s="179"/>
      <c r="H65" s="169">
        <f t="shared" si="10"/>
      </c>
      <c r="I65" s="180"/>
      <c r="J65" s="179"/>
      <c r="K65" s="179"/>
      <c r="L65" s="170">
        <f t="shared" si="11"/>
      </c>
      <c r="M65" s="171">
        <f t="shared" si="12"/>
      </c>
      <c r="N65" s="180"/>
      <c r="O65" s="179"/>
      <c r="P65" s="179"/>
      <c r="Q65" s="170">
        <f t="shared" si="13"/>
      </c>
      <c r="R65" s="171">
        <f t="shared" si="14"/>
      </c>
      <c r="S65" s="180"/>
      <c r="T65" s="179"/>
      <c r="U65" s="179"/>
      <c r="V65" s="170">
        <f t="shared" si="15"/>
      </c>
      <c r="W65" s="172">
        <f t="shared" si="16"/>
      </c>
      <c r="X65" s="180"/>
      <c r="Y65" s="179"/>
      <c r="Z65" s="179"/>
      <c r="AA65" s="170">
        <f t="shared" si="7"/>
      </c>
      <c r="AB65" s="172">
        <f t="shared" si="17"/>
      </c>
      <c r="AC65" s="173">
        <f t="shared" si="18"/>
      </c>
    </row>
    <row r="66" spans="1:29" s="36" customFormat="1" ht="24.75" customHeight="1">
      <c r="A66" s="180"/>
      <c r="B66" s="195"/>
      <c r="C66" s="180"/>
      <c r="D66" s="181"/>
      <c r="E66" s="179"/>
      <c r="F66" s="179"/>
      <c r="G66" s="179"/>
      <c r="H66" s="169">
        <f t="shared" si="10"/>
      </c>
      <c r="I66" s="180"/>
      <c r="J66" s="179"/>
      <c r="K66" s="179"/>
      <c r="L66" s="170">
        <f t="shared" si="11"/>
      </c>
      <c r="M66" s="171">
        <f t="shared" si="12"/>
      </c>
      <c r="N66" s="180"/>
      <c r="O66" s="179"/>
      <c r="P66" s="179"/>
      <c r="Q66" s="170">
        <f t="shared" si="13"/>
      </c>
      <c r="R66" s="171">
        <f t="shared" si="14"/>
      </c>
      <c r="S66" s="180"/>
      <c r="T66" s="179"/>
      <c r="U66" s="179"/>
      <c r="V66" s="170">
        <f t="shared" si="15"/>
      </c>
      <c r="W66" s="172">
        <f t="shared" si="16"/>
      </c>
      <c r="X66" s="180"/>
      <c r="Y66" s="179"/>
      <c r="Z66" s="179"/>
      <c r="AA66" s="170">
        <f t="shared" si="7"/>
      </c>
      <c r="AB66" s="172">
        <f t="shared" si="17"/>
      </c>
      <c r="AC66" s="173">
        <f t="shared" si="18"/>
      </c>
    </row>
    <row r="67" spans="1:29" s="36" customFormat="1" ht="24.75" customHeight="1">
      <c r="A67" s="180"/>
      <c r="B67" s="195"/>
      <c r="C67" s="180"/>
      <c r="D67" s="181"/>
      <c r="E67" s="179"/>
      <c r="F67" s="179"/>
      <c r="G67" s="179"/>
      <c r="H67" s="169">
        <f t="shared" si="10"/>
      </c>
      <c r="I67" s="180"/>
      <c r="J67" s="179"/>
      <c r="K67" s="179"/>
      <c r="L67" s="170">
        <f t="shared" si="11"/>
      </c>
      <c r="M67" s="171">
        <f t="shared" si="12"/>
      </c>
      <c r="N67" s="180"/>
      <c r="O67" s="179"/>
      <c r="P67" s="179"/>
      <c r="Q67" s="170">
        <f t="shared" si="13"/>
      </c>
      <c r="R67" s="171">
        <f t="shared" si="14"/>
      </c>
      <c r="S67" s="180"/>
      <c r="T67" s="179"/>
      <c r="U67" s="179"/>
      <c r="V67" s="170">
        <f t="shared" si="15"/>
      </c>
      <c r="W67" s="172">
        <f t="shared" si="16"/>
      </c>
      <c r="X67" s="180"/>
      <c r="Y67" s="179"/>
      <c r="Z67" s="179"/>
      <c r="AA67" s="170">
        <f t="shared" si="7"/>
      </c>
      <c r="AB67" s="172">
        <f t="shared" si="17"/>
      </c>
      <c r="AC67" s="173">
        <f t="shared" si="18"/>
      </c>
    </row>
    <row r="68" spans="1:29" s="36" customFormat="1" ht="24.75" customHeight="1">
      <c r="A68" s="180"/>
      <c r="B68" s="195"/>
      <c r="C68" s="180"/>
      <c r="D68" s="181"/>
      <c r="E68" s="179"/>
      <c r="F68" s="179"/>
      <c r="G68" s="179"/>
      <c r="H68" s="169">
        <f t="shared" si="10"/>
      </c>
      <c r="I68" s="180"/>
      <c r="J68" s="179"/>
      <c r="K68" s="179"/>
      <c r="L68" s="170">
        <f t="shared" si="11"/>
      </c>
      <c r="M68" s="171">
        <f t="shared" si="12"/>
      </c>
      <c r="N68" s="180"/>
      <c r="O68" s="179"/>
      <c r="P68" s="179"/>
      <c r="Q68" s="170">
        <f t="shared" si="13"/>
      </c>
      <c r="R68" s="171">
        <f t="shared" si="14"/>
      </c>
      <c r="S68" s="180"/>
      <c r="T68" s="179"/>
      <c r="U68" s="179"/>
      <c r="V68" s="170">
        <f t="shared" si="15"/>
      </c>
      <c r="W68" s="172">
        <f t="shared" si="16"/>
      </c>
      <c r="X68" s="180"/>
      <c r="Y68" s="179"/>
      <c r="Z68" s="179"/>
      <c r="AA68" s="170">
        <f t="shared" si="7"/>
      </c>
      <c r="AB68" s="172">
        <f t="shared" si="17"/>
      </c>
      <c r="AC68" s="173">
        <f t="shared" si="18"/>
      </c>
    </row>
    <row r="69" spans="1:29" s="36" customFormat="1" ht="24.75" customHeight="1">
      <c r="A69" s="180"/>
      <c r="B69" s="195"/>
      <c r="C69" s="180"/>
      <c r="D69" s="181"/>
      <c r="E69" s="179"/>
      <c r="F69" s="179"/>
      <c r="G69" s="179"/>
      <c r="H69" s="169">
        <f t="shared" si="10"/>
      </c>
      <c r="I69" s="180"/>
      <c r="J69" s="179"/>
      <c r="K69" s="179"/>
      <c r="L69" s="170">
        <f t="shared" si="11"/>
      </c>
      <c r="M69" s="171">
        <f t="shared" si="12"/>
      </c>
      <c r="N69" s="180"/>
      <c r="O69" s="179"/>
      <c r="P69" s="179"/>
      <c r="Q69" s="170">
        <f t="shared" si="13"/>
      </c>
      <c r="R69" s="171">
        <f t="shared" si="14"/>
      </c>
      <c r="S69" s="180"/>
      <c r="T69" s="179"/>
      <c r="U69" s="179"/>
      <c r="V69" s="170">
        <f t="shared" si="15"/>
      </c>
      <c r="W69" s="172">
        <f t="shared" si="16"/>
      </c>
      <c r="X69" s="180"/>
      <c r="Y69" s="179"/>
      <c r="Z69" s="179"/>
      <c r="AA69" s="170">
        <f t="shared" si="7"/>
      </c>
      <c r="AB69" s="172">
        <f t="shared" si="17"/>
      </c>
      <c r="AC69" s="173">
        <f t="shared" si="18"/>
      </c>
    </row>
    <row r="70" spans="1:29" s="36" customFormat="1" ht="24.75" customHeight="1">
      <c r="A70" s="180"/>
      <c r="B70" s="195"/>
      <c r="C70" s="180"/>
      <c r="D70" s="181"/>
      <c r="E70" s="179"/>
      <c r="F70" s="179"/>
      <c r="G70" s="179"/>
      <c r="H70" s="169">
        <f t="shared" si="10"/>
      </c>
      <c r="I70" s="180"/>
      <c r="J70" s="179"/>
      <c r="K70" s="179"/>
      <c r="L70" s="170">
        <f t="shared" si="11"/>
      </c>
      <c r="M70" s="171">
        <f t="shared" si="12"/>
      </c>
      <c r="N70" s="180"/>
      <c r="O70" s="179"/>
      <c r="P70" s="179"/>
      <c r="Q70" s="170">
        <f t="shared" si="13"/>
      </c>
      <c r="R70" s="171">
        <f t="shared" si="14"/>
      </c>
      <c r="S70" s="180"/>
      <c r="T70" s="179"/>
      <c r="U70" s="179"/>
      <c r="V70" s="170">
        <f t="shared" si="15"/>
      </c>
      <c r="W70" s="172">
        <f t="shared" si="16"/>
      </c>
      <c r="X70" s="180"/>
      <c r="Y70" s="179"/>
      <c r="Z70" s="179"/>
      <c r="AA70" s="170">
        <f t="shared" si="7"/>
      </c>
      <c r="AB70" s="172">
        <f t="shared" si="17"/>
      </c>
      <c r="AC70" s="173">
        <f t="shared" si="18"/>
      </c>
    </row>
    <row r="71" spans="1:29" s="36" customFormat="1" ht="24.75" customHeight="1">
      <c r="A71" s="180"/>
      <c r="B71" s="195"/>
      <c r="C71" s="180"/>
      <c r="D71" s="181"/>
      <c r="E71" s="179"/>
      <c r="F71" s="179"/>
      <c r="G71" s="179"/>
      <c r="H71" s="169">
        <f t="shared" si="10"/>
      </c>
      <c r="I71" s="180"/>
      <c r="J71" s="179"/>
      <c r="K71" s="179"/>
      <c r="L71" s="170">
        <f t="shared" si="11"/>
      </c>
      <c r="M71" s="171">
        <f t="shared" si="12"/>
      </c>
      <c r="N71" s="180"/>
      <c r="O71" s="179"/>
      <c r="P71" s="179"/>
      <c r="Q71" s="170">
        <f t="shared" si="13"/>
      </c>
      <c r="R71" s="171">
        <f t="shared" si="14"/>
      </c>
      <c r="S71" s="180"/>
      <c r="T71" s="179"/>
      <c r="U71" s="179"/>
      <c r="V71" s="170">
        <f t="shared" si="15"/>
      </c>
      <c r="W71" s="172">
        <f t="shared" si="16"/>
      </c>
      <c r="X71" s="180"/>
      <c r="Y71" s="179"/>
      <c r="Z71" s="179"/>
      <c r="AA71" s="170">
        <f t="shared" si="7"/>
      </c>
      <c r="AB71" s="172">
        <f t="shared" si="17"/>
      </c>
      <c r="AC71" s="173">
        <f t="shared" si="18"/>
      </c>
    </row>
    <row r="72" spans="1:29" s="36" customFormat="1" ht="24.75" customHeight="1">
      <c r="A72" s="180"/>
      <c r="B72" s="195"/>
      <c r="C72" s="180"/>
      <c r="D72" s="181"/>
      <c r="E72" s="179"/>
      <c r="F72" s="179"/>
      <c r="G72" s="179"/>
      <c r="H72" s="169">
        <f t="shared" si="10"/>
      </c>
      <c r="I72" s="180"/>
      <c r="J72" s="179"/>
      <c r="K72" s="179"/>
      <c r="L72" s="170">
        <f t="shared" si="11"/>
      </c>
      <c r="M72" s="171">
        <f t="shared" si="12"/>
      </c>
      <c r="N72" s="180"/>
      <c r="O72" s="179"/>
      <c r="P72" s="179"/>
      <c r="Q72" s="170">
        <f t="shared" si="13"/>
      </c>
      <c r="R72" s="171">
        <f t="shared" si="14"/>
      </c>
      <c r="S72" s="180"/>
      <c r="T72" s="179"/>
      <c r="U72" s="179"/>
      <c r="V72" s="170">
        <f t="shared" si="15"/>
      </c>
      <c r="W72" s="172">
        <f t="shared" si="16"/>
      </c>
      <c r="X72" s="180"/>
      <c r="Y72" s="179"/>
      <c r="Z72" s="179"/>
      <c r="AA72" s="170">
        <f t="shared" si="7"/>
      </c>
      <c r="AB72" s="172">
        <f t="shared" si="17"/>
      </c>
      <c r="AC72" s="173">
        <f t="shared" si="18"/>
      </c>
    </row>
    <row r="73" spans="1:29" s="36" customFormat="1" ht="24.75" customHeight="1">
      <c r="A73" s="180"/>
      <c r="B73" s="195"/>
      <c r="C73" s="180"/>
      <c r="D73" s="181"/>
      <c r="E73" s="179"/>
      <c r="F73" s="179"/>
      <c r="G73" s="179"/>
      <c r="H73" s="169">
        <f t="shared" si="10"/>
      </c>
      <c r="I73" s="180"/>
      <c r="J73" s="179"/>
      <c r="K73" s="179"/>
      <c r="L73" s="170">
        <f t="shared" si="11"/>
      </c>
      <c r="M73" s="171">
        <f t="shared" si="12"/>
      </c>
      <c r="N73" s="180"/>
      <c r="O73" s="179"/>
      <c r="P73" s="179"/>
      <c r="Q73" s="170">
        <f t="shared" si="13"/>
      </c>
      <c r="R73" s="171">
        <f t="shared" si="14"/>
      </c>
      <c r="S73" s="180"/>
      <c r="T73" s="179"/>
      <c r="U73" s="179"/>
      <c r="V73" s="170">
        <f t="shared" si="15"/>
      </c>
      <c r="W73" s="172">
        <f t="shared" si="16"/>
      </c>
      <c r="X73" s="180"/>
      <c r="Y73" s="179"/>
      <c r="Z73" s="179"/>
      <c r="AA73" s="170">
        <f t="shared" si="7"/>
      </c>
      <c r="AB73" s="172">
        <f t="shared" si="17"/>
      </c>
      <c r="AC73" s="173">
        <f t="shared" si="18"/>
      </c>
    </row>
    <row r="74" spans="1:29" s="36" customFormat="1" ht="24.75" customHeight="1">
      <c r="A74" s="180"/>
      <c r="B74" s="195"/>
      <c r="C74" s="180"/>
      <c r="D74" s="181"/>
      <c r="E74" s="179"/>
      <c r="F74" s="179"/>
      <c r="G74" s="179"/>
      <c r="H74" s="169">
        <f t="shared" si="10"/>
      </c>
      <c r="I74" s="180"/>
      <c r="J74" s="179"/>
      <c r="K74" s="179"/>
      <c r="L74" s="170">
        <f t="shared" si="11"/>
      </c>
      <c r="M74" s="171">
        <f t="shared" si="12"/>
      </c>
      <c r="N74" s="180"/>
      <c r="O74" s="179"/>
      <c r="P74" s="179"/>
      <c r="Q74" s="170">
        <f t="shared" si="13"/>
      </c>
      <c r="R74" s="171">
        <f t="shared" si="14"/>
      </c>
      <c r="S74" s="180"/>
      <c r="T74" s="179"/>
      <c r="U74" s="179"/>
      <c r="V74" s="170">
        <f t="shared" si="15"/>
      </c>
      <c r="W74" s="172">
        <f t="shared" si="16"/>
      </c>
      <c r="X74" s="180"/>
      <c r="Y74" s="179"/>
      <c r="Z74" s="179"/>
      <c r="AA74" s="170">
        <f t="shared" si="7"/>
      </c>
      <c r="AB74" s="172">
        <f t="shared" si="17"/>
      </c>
      <c r="AC74" s="173">
        <f t="shared" si="18"/>
      </c>
    </row>
    <row r="75" spans="1:29" s="36" customFormat="1" ht="24.75" customHeight="1">
      <c r="A75" s="180"/>
      <c r="B75" s="195"/>
      <c r="C75" s="180"/>
      <c r="D75" s="181"/>
      <c r="E75" s="179"/>
      <c r="F75" s="179"/>
      <c r="G75" s="179"/>
      <c r="H75" s="169">
        <f t="shared" si="10"/>
      </c>
      <c r="I75" s="180"/>
      <c r="J75" s="179"/>
      <c r="K75" s="179"/>
      <c r="L75" s="170">
        <f t="shared" si="11"/>
      </c>
      <c r="M75" s="171">
        <f t="shared" si="12"/>
      </c>
      <c r="N75" s="180"/>
      <c r="O75" s="179"/>
      <c r="P75" s="179"/>
      <c r="Q75" s="170">
        <f t="shared" si="13"/>
      </c>
      <c r="R75" s="171">
        <f t="shared" si="14"/>
      </c>
      <c r="S75" s="180"/>
      <c r="T75" s="179"/>
      <c r="U75" s="179"/>
      <c r="V75" s="170">
        <f t="shared" si="15"/>
      </c>
      <c r="W75" s="172">
        <f t="shared" si="16"/>
      </c>
      <c r="X75" s="180"/>
      <c r="Y75" s="179"/>
      <c r="Z75" s="179"/>
      <c r="AA75" s="170">
        <f t="shared" si="7"/>
      </c>
      <c r="AB75" s="172">
        <f t="shared" si="17"/>
      </c>
      <c r="AC75" s="173">
        <f t="shared" si="18"/>
      </c>
    </row>
    <row r="76" spans="1:29" s="36" customFormat="1" ht="24.75" customHeight="1">
      <c r="A76" s="180"/>
      <c r="B76" s="195"/>
      <c r="C76" s="180"/>
      <c r="D76" s="181"/>
      <c r="E76" s="179"/>
      <c r="F76" s="179"/>
      <c r="G76" s="179"/>
      <c r="H76" s="169">
        <f t="shared" si="10"/>
      </c>
      <c r="I76" s="180"/>
      <c r="J76" s="179"/>
      <c r="K76" s="179"/>
      <c r="L76" s="170">
        <f t="shared" si="11"/>
      </c>
      <c r="M76" s="171">
        <f t="shared" si="12"/>
      </c>
      <c r="N76" s="180"/>
      <c r="O76" s="179"/>
      <c r="P76" s="179"/>
      <c r="Q76" s="170">
        <f t="shared" si="13"/>
      </c>
      <c r="R76" s="171">
        <f t="shared" si="14"/>
      </c>
      <c r="S76" s="180"/>
      <c r="T76" s="179"/>
      <c r="U76" s="179"/>
      <c r="V76" s="170">
        <f t="shared" si="15"/>
      </c>
      <c r="W76" s="172">
        <f t="shared" si="16"/>
      </c>
      <c r="X76" s="180"/>
      <c r="Y76" s="179"/>
      <c r="Z76" s="179"/>
      <c r="AA76" s="170">
        <f aca="true" t="shared" si="19" ref="AA76:AA110">IF(COUNT($G76,Y76,Z76)&lt;&gt;0,(Y76-(Y76*Z76/100))/$G76*100,"")</f>
      </c>
      <c r="AB76" s="172">
        <f t="shared" si="17"/>
      </c>
      <c r="AC76" s="173">
        <f t="shared" si="18"/>
      </c>
    </row>
    <row r="77" spans="1:29" s="36" customFormat="1" ht="24.75" customHeight="1">
      <c r="A77" s="180"/>
      <c r="B77" s="195"/>
      <c r="C77" s="180"/>
      <c r="D77" s="181"/>
      <c r="E77" s="179"/>
      <c r="F77" s="179"/>
      <c r="G77" s="179"/>
      <c r="H77" s="169">
        <f t="shared" si="10"/>
      </c>
      <c r="I77" s="180"/>
      <c r="J77" s="179"/>
      <c r="K77" s="179"/>
      <c r="L77" s="170">
        <f t="shared" si="11"/>
      </c>
      <c r="M77" s="171">
        <f t="shared" si="12"/>
      </c>
      <c r="N77" s="180"/>
      <c r="O77" s="179"/>
      <c r="P77" s="179"/>
      <c r="Q77" s="170">
        <f t="shared" si="13"/>
      </c>
      <c r="R77" s="171">
        <f t="shared" si="14"/>
      </c>
      <c r="S77" s="180"/>
      <c r="T77" s="179"/>
      <c r="U77" s="179"/>
      <c r="V77" s="170">
        <f t="shared" si="15"/>
      </c>
      <c r="W77" s="172">
        <f t="shared" si="16"/>
      </c>
      <c r="X77" s="180"/>
      <c r="Y77" s="179"/>
      <c r="Z77" s="179"/>
      <c r="AA77" s="170">
        <f t="shared" si="19"/>
      </c>
      <c r="AB77" s="172">
        <f t="shared" si="17"/>
      </c>
      <c r="AC77" s="173">
        <f t="shared" si="18"/>
      </c>
    </row>
    <row r="78" spans="1:29" s="36" customFormat="1" ht="24.75" customHeight="1">
      <c r="A78" s="180"/>
      <c r="B78" s="195"/>
      <c r="C78" s="180"/>
      <c r="D78" s="181"/>
      <c r="E78" s="179"/>
      <c r="F78" s="179"/>
      <c r="G78" s="179"/>
      <c r="H78" s="169">
        <f t="shared" si="10"/>
      </c>
      <c r="I78" s="180"/>
      <c r="J78" s="179"/>
      <c r="K78" s="179"/>
      <c r="L78" s="170">
        <f t="shared" si="11"/>
      </c>
      <c r="M78" s="171">
        <f t="shared" si="12"/>
      </c>
      <c r="N78" s="180"/>
      <c r="O78" s="179"/>
      <c r="P78" s="179"/>
      <c r="Q78" s="170">
        <f t="shared" si="13"/>
      </c>
      <c r="R78" s="171">
        <f t="shared" si="14"/>
      </c>
      <c r="S78" s="180"/>
      <c r="T78" s="179"/>
      <c r="U78" s="179"/>
      <c r="V78" s="170">
        <f t="shared" si="15"/>
      </c>
      <c r="W78" s="172">
        <f t="shared" si="16"/>
      </c>
      <c r="X78" s="180"/>
      <c r="Y78" s="179"/>
      <c r="Z78" s="179"/>
      <c r="AA78" s="170">
        <f t="shared" si="19"/>
      </c>
      <c r="AB78" s="172">
        <f t="shared" si="17"/>
      </c>
      <c r="AC78" s="173">
        <f t="shared" si="18"/>
      </c>
    </row>
    <row r="79" spans="1:29" s="36" customFormat="1" ht="24.75" customHeight="1">
      <c r="A79" s="180"/>
      <c r="B79" s="195"/>
      <c r="C79" s="180"/>
      <c r="D79" s="181"/>
      <c r="E79" s="179"/>
      <c r="F79" s="179"/>
      <c r="G79" s="179"/>
      <c r="H79" s="169">
        <f t="shared" si="10"/>
      </c>
      <c r="I79" s="180"/>
      <c r="J79" s="179"/>
      <c r="K79" s="179"/>
      <c r="L79" s="170">
        <f t="shared" si="11"/>
      </c>
      <c r="M79" s="171">
        <f t="shared" si="12"/>
      </c>
      <c r="N79" s="180"/>
      <c r="O79" s="179"/>
      <c r="P79" s="179"/>
      <c r="Q79" s="170">
        <f t="shared" si="13"/>
      </c>
      <c r="R79" s="171">
        <f t="shared" si="14"/>
      </c>
      <c r="S79" s="180"/>
      <c r="T79" s="179"/>
      <c r="U79" s="179"/>
      <c r="V79" s="170">
        <f t="shared" si="15"/>
      </c>
      <c r="W79" s="172">
        <f t="shared" si="16"/>
      </c>
      <c r="X79" s="180"/>
      <c r="Y79" s="179"/>
      <c r="Z79" s="179"/>
      <c r="AA79" s="170">
        <f t="shared" si="19"/>
      </c>
      <c r="AB79" s="172">
        <f t="shared" si="17"/>
      </c>
      <c r="AC79" s="173">
        <f t="shared" si="18"/>
      </c>
    </row>
    <row r="80" spans="1:29" s="36" customFormat="1" ht="24.75" customHeight="1">
      <c r="A80" s="180"/>
      <c r="B80" s="195"/>
      <c r="C80" s="180"/>
      <c r="D80" s="181"/>
      <c r="E80" s="179"/>
      <c r="F80" s="179"/>
      <c r="G80" s="179"/>
      <c r="H80" s="169">
        <f t="shared" si="10"/>
      </c>
      <c r="I80" s="180"/>
      <c r="J80" s="179"/>
      <c r="K80" s="179"/>
      <c r="L80" s="170">
        <f t="shared" si="11"/>
      </c>
      <c r="M80" s="171">
        <f t="shared" si="12"/>
      </c>
      <c r="N80" s="180"/>
      <c r="O80" s="179"/>
      <c r="P80" s="179"/>
      <c r="Q80" s="170">
        <f t="shared" si="13"/>
      </c>
      <c r="R80" s="171">
        <f t="shared" si="14"/>
      </c>
      <c r="S80" s="180"/>
      <c r="T80" s="179"/>
      <c r="U80" s="179"/>
      <c r="V80" s="170">
        <f t="shared" si="15"/>
      </c>
      <c r="W80" s="172">
        <f t="shared" si="16"/>
      </c>
      <c r="X80" s="180"/>
      <c r="Y80" s="179"/>
      <c r="Z80" s="179"/>
      <c r="AA80" s="170">
        <f t="shared" si="19"/>
      </c>
      <c r="AB80" s="172">
        <f t="shared" si="17"/>
      </c>
      <c r="AC80" s="173">
        <f t="shared" si="18"/>
      </c>
    </row>
    <row r="81" spans="1:29" s="36" customFormat="1" ht="24.75" customHeight="1">
      <c r="A81" s="180"/>
      <c r="B81" s="195"/>
      <c r="C81" s="180"/>
      <c r="D81" s="181"/>
      <c r="E81" s="179"/>
      <c r="F81" s="179"/>
      <c r="G81" s="179"/>
      <c r="H81" s="169">
        <f t="shared" si="10"/>
      </c>
      <c r="I81" s="180"/>
      <c r="J81" s="179"/>
      <c r="K81" s="179"/>
      <c r="L81" s="170">
        <f t="shared" si="11"/>
      </c>
      <c r="M81" s="171">
        <f t="shared" si="12"/>
      </c>
      <c r="N81" s="180"/>
      <c r="O81" s="179"/>
      <c r="P81" s="179"/>
      <c r="Q81" s="170">
        <f t="shared" si="13"/>
      </c>
      <c r="R81" s="171">
        <f t="shared" si="14"/>
      </c>
      <c r="S81" s="180"/>
      <c r="T81" s="179"/>
      <c r="U81" s="179"/>
      <c r="V81" s="170">
        <f t="shared" si="15"/>
      </c>
      <c r="W81" s="172">
        <f t="shared" si="16"/>
      </c>
      <c r="X81" s="180"/>
      <c r="Y81" s="179"/>
      <c r="Z81" s="179"/>
      <c r="AA81" s="170">
        <f t="shared" si="19"/>
      </c>
      <c r="AB81" s="172">
        <f t="shared" si="17"/>
      </c>
      <c r="AC81" s="173">
        <f t="shared" si="18"/>
      </c>
    </row>
    <row r="82" spans="1:29" s="36" customFormat="1" ht="24.75" customHeight="1">
      <c r="A82" s="180"/>
      <c r="B82" s="195"/>
      <c r="C82" s="180"/>
      <c r="D82" s="181"/>
      <c r="E82" s="179"/>
      <c r="F82" s="179"/>
      <c r="G82" s="179"/>
      <c r="H82" s="169">
        <f t="shared" si="10"/>
      </c>
      <c r="I82" s="180"/>
      <c r="J82" s="179"/>
      <c r="K82" s="179"/>
      <c r="L82" s="170">
        <f t="shared" si="11"/>
      </c>
      <c r="M82" s="171">
        <f t="shared" si="12"/>
      </c>
      <c r="N82" s="180"/>
      <c r="O82" s="179"/>
      <c r="P82" s="179"/>
      <c r="Q82" s="170">
        <f t="shared" si="13"/>
      </c>
      <c r="R82" s="171">
        <f t="shared" si="14"/>
      </c>
      <c r="S82" s="180"/>
      <c r="T82" s="179"/>
      <c r="U82" s="179"/>
      <c r="V82" s="170">
        <f t="shared" si="15"/>
      </c>
      <c r="W82" s="172">
        <f t="shared" si="16"/>
      </c>
      <c r="X82" s="180"/>
      <c r="Y82" s="179"/>
      <c r="Z82" s="179"/>
      <c r="AA82" s="170">
        <f t="shared" si="19"/>
      </c>
      <c r="AB82" s="172">
        <f t="shared" si="17"/>
      </c>
      <c r="AC82" s="173">
        <f t="shared" si="18"/>
      </c>
    </row>
    <row r="83" spans="1:29" s="36" customFormat="1" ht="24.75" customHeight="1">
      <c r="A83" s="180"/>
      <c r="B83" s="195"/>
      <c r="C83" s="180"/>
      <c r="D83" s="181"/>
      <c r="E83" s="179"/>
      <c r="F83" s="179"/>
      <c r="G83" s="179"/>
      <c r="H83" s="169">
        <f t="shared" si="10"/>
      </c>
      <c r="I83" s="180"/>
      <c r="J83" s="179"/>
      <c r="K83" s="179"/>
      <c r="L83" s="170">
        <f t="shared" si="11"/>
      </c>
      <c r="M83" s="171">
        <f t="shared" si="12"/>
      </c>
      <c r="N83" s="180"/>
      <c r="O83" s="179"/>
      <c r="P83" s="179"/>
      <c r="Q83" s="170">
        <f t="shared" si="13"/>
      </c>
      <c r="R83" s="171">
        <f t="shared" si="14"/>
      </c>
      <c r="S83" s="180"/>
      <c r="T83" s="179"/>
      <c r="U83" s="179"/>
      <c r="V83" s="170">
        <f t="shared" si="15"/>
      </c>
      <c r="W83" s="172">
        <f t="shared" si="16"/>
      </c>
      <c r="X83" s="180"/>
      <c r="Y83" s="179"/>
      <c r="Z83" s="179"/>
      <c r="AA83" s="170">
        <f t="shared" si="19"/>
      </c>
      <c r="AB83" s="172">
        <f t="shared" si="17"/>
      </c>
      <c r="AC83" s="173">
        <f t="shared" si="18"/>
      </c>
    </row>
    <row r="84" spans="1:29" s="36" customFormat="1" ht="24.75" customHeight="1">
      <c r="A84" s="180"/>
      <c r="B84" s="195"/>
      <c r="C84" s="180"/>
      <c r="D84" s="181"/>
      <c r="E84" s="179"/>
      <c r="F84" s="179"/>
      <c r="G84" s="179"/>
      <c r="H84" s="169">
        <f t="shared" si="10"/>
      </c>
      <c r="I84" s="180"/>
      <c r="J84" s="179"/>
      <c r="K84" s="179"/>
      <c r="L84" s="170">
        <f t="shared" si="11"/>
      </c>
      <c r="M84" s="171">
        <f t="shared" si="12"/>
      </c>
      <c r="N84" s="180"/>
      <c r="O84" s="179"/>
      <c r="P84" s="179"/>
      <c r="Q84" s="170">
        <f t="shared" si="13"/>
      </c>
      <c r="R84" s="171">
        <f t="shared" si="14"/>
      </c>
      <c r="S84" s="180"/>
      <c r="T84" s="179"/>
      <c r="U84" s="179"/>
      <c r="V84" s="170">
        <f t="shared" si="15"/>
      </c>
      <c r="W84" s="172">
        <f t="shared" si="16"/>
      </c>
      <c r="X84" s="180"/>
      <c r="Y84" s="179"/>
      <c r="Z84" s="179"/>
      <c r="AA84" s="170">
        <f t="shared" si="19"/>
      </c>
      <c r="AB84" s="172">
        <f t="shared" si="17"/>
      </c>
      <c r="AC84" s="173">
        <f t="shared" si="18"/>
      </c>
    </row>
    <row r="85" spans="1:29" s="36" customFormat="1" ht="24.75" customHeight="1">
      <c r="A85" s="180"/>
      <c r="B85" s="195"/>
      <c r="C85" s="180"/>
      <c r="D85" s="181"/>
      <c r="E85" s="179"/>
      <c r="F85" s="179"/>
      <c r="G85" s="179"/>
      <c r="H85" s="169">
        <f t="shared" si="10"/>
      </c>
      <c r="I85" s="180"/>
      <c r="J85" s="179"/>
      <c r="K85" s="179"/>
      <c r="L85" s="170">
        <f t="shared" si="11"/>
      </c>
      <c r="M85" s="171">
        <f t="shared" si="12"/>
      </c>
      <c r="N85" s="180"/>
      <c r="O85" s="179"/>
      <c r="P85" s="179"/>
      <c r="Q85" s="170">
        <f t="shared" si="13"/>
      </c>
      <c r="R85" s="171">
        <f t="shared" si="14"/>
      </c>
      <c r="S85" s="180"/>
      <c r="T85" s="179"/>
      <c r="U85" s="179"/>
      <c r="V85" s="170">
        <f t="shared" si="15"/>
      </c>
      <c r="W85" s="172">
        <f t="shared" si="16"/>
      </c>
      <c r="X85" s="180"/>
      <c r="Y85" s="179"/>
      <c r="Z85" s="179"/>
      <c r="AA85" s="170">
        <f t="shared" si="19"/>
      </c>
      <c r="AB85" s="172">
        <f t="shared" si="17"/>
      </c>
      <c r="AC85" s="173">
        <f t="shared" si="18"/>
      </c>
    </row>
    <row r="86" spans="1:29" s="36" customFormat="1" ht="24.75" customHeight="1">
      <c r="A86" s="180"/>
      <c r="B86" s="195"/>
      <c r="C86" s="180"/>
      <c r="D86" s="181"/>
      <c r="E86" s="179"/>
      <c r="F86" s="179"/>
      <c r="G86" s="179"/>
      <c r="H86" s="169">
        <f t="shared" si="10"/>
      </c>
      <c r="I86" s="180"/>
      <c r="J86" s="179"/>
      <c r="K86" s="179"/>
      <c r="L86" s="170">
        <f t="shared" si="11"/>
      </c>
      <c r="M86" s="171">
        <f t="shared" si="12"/>
      </c>
      <c r="N86" s="180"/>
      <c r="O86" s="179"/>
      <c r="P86" s="179"/>
      <c r="Q86" s="170">
        <f t="shared" si="13"/>
      </c>
      <c r="R86" s="171">
        <f t="shared" si="14"/>
      </c>
      <c r="S86" s="180"/>
      <c r="T86" s="179"/>
      <c r="U86" s="179"/>
      <c r="V86" s="170">
        <f t="shared" si="15"/>
      </c>
      <c r="W86" s="172">
        <f t="shared" si="16"/>
      </c>
      <c r="X86" s="180"/>
      <c r="Y86" s="179"/>
      <c r="Z86" s="179"/>
      <c r="AA86" s="170">
        <f t="shared" si="19"/>
      </c>
      <c r="AB86" s="172">
        <f t="shared" si="17"/>
      </c>
      <c r="AC86" s="173">
        <f t="shared" si="18"/>
      </c>
    </row>
    <row r="87" spans="1:29" s="36" customFormat="1" ht="24.75" customHeight="1">
      <c r="A87" s="180"/>
      <c r="B87" s="195"/>
      <c r="C87" s="180"/>
      <c r="D87" s="181"/>
      <c r="E87" s="179"/>
      <c r="F87" s="179"/>
      <c r="G87" s="179"/>
      <c r="H87" s="169">
        <f t="shared" si="10"/>
      </c>
      <c r="I87" s="180"/>
      <c r="J87" s="179"/>
      <c r="K87" s="179"/>
      <c r="L87" s="170">
        <f t="shared" si="11"/>
      </c>
      <c r="M87" s="171">
        <f t="shared" si="12"/>
      </c>
      <c r="N87" s="180"/>
      <c r="O87" s="179"/>
      <c r="P87" s="179"/>
      <c r="Q87" s="170">
        <f t="shared" si="13"/>
      </c>
      <c r="R87" s="171">
        <f t="shared" si="14"/>
      </c>
      <c r="S87" s="180"/>
      <c r="T87" s="179"/>
      <c r="U87" s="179"/>
      <c r="V87" s="170">
        <f t="shared" si="15"/>
      </c>
      <c r="W87" s="172">
        <f t="shared" si="16"/>
      </c>
      <c r="X87" s="180"/>
      <c r="Y87" s="179"/>
      <c r="Z87" s="179"/>
      <c r="AA87" s="170">
        <f t="shared" si="19"/>
      </c>
      <c r="AB87" s="172">
        <f t="shared" si="17"/>
      </c>
      <c r="AC87" s="173">
        <f t="shared" si="18"/>
      </c>
    </row>
    <row r="88" spans="1:29" s="36" customFormat="1" ht="24.75" customHeight="1">
      <c r="A88" s="180"/>
      <c r="B88" s="195"/>
      <c r="C88" s="180"/>
      <c r="D88" s="181"/>
      <c r="E88" s="179"/>
      <c r="F88" s="179"/>
      <c r="G88" s="179"/>
      <c r="H88" s="169">
        <f t="shared" si="10"/>
      </c>
      <c r="I88" s="180"/>
      <c r="J88" s="179"/>
      <c r="K88" s="179"/>
      <c r="L88" s="170">
        <f t="shared" si="11"/>
      </c>
      <c r="M88" s="171">
        <f t="shared" si="12"/>
      </c>
      <c r="N88" s="180"/>
      <c r="O88" s="179"/>
      <c r="P88" s="179"/>
      <c r="Q88" s="170">
        <f t="shared" si="13"/>
      </c>
      <c r="R88" s="171">
        <f t="shared" si="14"/>
      </c>
      <c r="S88" s="180"/>
      <c r="T88" s="179"/>
      <c r="U88" s="179"/>
      <c r="V88" s="170">
        <f t="shared" si="15"/>
      </c>
      <c r="W88" s="172">
        <f t="shared" si="16"/>
      </c>
      <c r="X88" s="180"/>
      <c r="Y88" s="179"/>
      <c r="Z88" s="179"/>
      <c r="AA88" s="170">
        <f t="shared" si="19"/>
      </c>
      <c r="AB88" s="172">
        <f t="shared" si="17"/>
      </c>
      <c r="AC88" s="173">
        <f t="shared" si="18"/>
      </c>
    </row>
    <row r="89" spans="1:29" s="36" customFormat="1" ht="24.75" customHeight="1">
      <c r="A89" s="180"/>
      <c r="B89" s="195"/>
      <c r="C89" s="180"/>
      <c r="D89" s="181"/>
      <c r="E89" s="179"/>
      <c r="F89" s="179"/>
      <c r="G89" s="179"/>
      <c r="H89" s="169">
        <f t="shared" si="10"/>
      </c>
      <c r="I89" s="180"/>
      <c r="J89" s="179"/>
      <c r="K89" s="179"/>
      <c r="L89" s="170">
        <f t="shared" si="11"/>
      </c>
      <c r="M89" s="171">
        <f t="shared" si="12"/>
      </c>
      <c r="N89" s="180"/>
      <c r="O89" s="179"/>
      <c r="P89" s="179"/>
      <c r="Q89" s="170">
        <f t="shared" si="13"/>
      </c>
      <c r="R89" s="171">
        <f t="shared" si="14"/>
      </c>
      <c r="S89" s="180"/>
      <c r="T89" s="179"/>
      <c r="U89" s="179"/>
      <c r="V89" s="170">
        <f t="shared" si="15"/>
      </c>
      <c r="W89" s="172">
        <f t="shared" si="16"/>
      </c>
      <c r="X89" s="180"/>
      <c r="Y89" s="179"/>
      <c r="Z89" s="179"/>
      <c r="AA89" s="170">
        <f t="shared" si="19"/>
      </c>
      <c r="AB89" s="172">
        <f t="shared" si="17"/>
      </c>
      <c r="AC89" s="173">
        <f t="shared" si="18"/>
      </c>
    </row>
    <row r="90" spans="1:29" s="36" customFormat="1" ht="24.75" customHeight="1">
      <c r="A90" s="180"/>
      <c r="B90" s="195"/>
      <c r="C90" s="180"/>
      <c r="D90" s="181"/>
      <c r="E90" s="179"/>
      <c r="F90" s="179"/>
      <c r="G90" s="179"/>
      <c r="H90" s="169">
        <f t="shared" si="10"/>
      </c>
      <c r="I90" s="180"/>
      <c r="J90" s="179"/>
      <c r="K90" s="179"/>
      <c r="L90" s="170">
        <f t="shared" si="11"/>
      </c>
      <c r="M90" s="171">
        <f t="shared" si="12"/>
      </c>
      <c r="N90" s="180"/>
      <c r="O90" s="179"/>
      <c r="P90" s="179"/>
      <c r="Q90" s="170">
        <f t="shared" si="13"/>
      </c>
      <c r="R90" s="171">
        <f t="shared" si="14"/>
      </c>
      <c r="S90" s="180"/>
      <c r="T90" s="179"/>
      <c r="U90" s="179"/>
      <c r="V90" s="170">
        <f t="shared" si="15"/>
      </c>
      <c r="W90" s="172">
        <f t="shared" si="16"/>
      </c>
      <c r="X90" s="180"/>
      <c r="Y90" s="179"/>
      <c r="Z90" s="179"/>
      <c r="AA90" s="170">
        <f t="shared" si="19"/>
      </c>
      <c r="AB90" s="172">
        <f t="shared" si="17"/>
      </c>
      <c r="AC90" s="173">
        <f t="shared" si="18"/>
      </c>
    </row>
    <row r="91" spans="1:29" s="36" customFormat="1" ht="24.75" customHeight="1">
      <c r="A91" s="180"/>
      <c r="B91" s="195"/>
      <c r="C91" s="180"/>
      <c r="D91" s="181"/>
      <c r="E91" s="179"/>
      <c r="F91" s="179"/>
      <c r="G91" s="179"/>
      <c r="H91" s="169">
        <f t="shared" si="10"/>
      </c>
      <c r="I91" s="180"/>
      <c r="J91" s="179"/>
      <c r="K91" s="179"/>
      <c r="L91" s="170">
        <f t="shared" si="11"/>
      </c>
      <c r="M91" s="171">
        <f t="shared" si="12"/>
      </c>
      <c r="N91" s="180"/>
      <c r="O91" s="179"/>
      <c r="P91" s="179"/>
      <c r="Q91" s="170">
        <f t="shared" si="13"/>
      </c>
      <c r="R91" s="171">
        <f t="shared" si="14"/>
      </c>
      <c r="S91" s="180"/>
      <c r="T91" s="179"/>
      <c r="U91" s="179"/>
      <c r="V91" s="170">
        <f t="shared" si="15"/>
      </c>
      <c r="W91" s="172">
        <f t="shared" si="16"/>
      </c>
      <c r="X91" s="180"/>
      <c r="Y91" s="179"/>
      <c r="Z91" s="179"/>
      <c r="AA91" s="170">
        <f t="shared" si="19"/>
      </c>
      <c r="AB91" s="172">
        <f t="shared" si="17"/>
      </c>
      <c r="AC91" s="173">
        <f t="shared" si="18"/>
      </c>
    </row>
    <row r="92" spans="1:29" s="36" customFormat="1" ht="24.75" customHeight="1">
      <c r="A92" s="180"/>
      <c r="B92" s="195"/>
      <c r="C92" s="180"/>
      <c r="D92" s="181"/>
      <c r="E92" s="179"/>
      <c r="F92" s="179"/>
      <c r="G92" s="179"/>
      <c r="H92" s="169">
        <f t="shared" si="10"/>
      </c>
      <c r="I92" s="180"/>
      <c r="J92" s="179"/>
      <c r="K92" s="179"/>
      <c r="L92" s="170">
        <f t="shared" si="11"/>
      </c>
      <c r="M92" s="171">
        <f t="shared" si="12"/>
      </c>
      <c r="N92" s="180"/>
      <c r="O92" s="179"/>
      <c r="P92" s="179"/>
      <c r="Q92" s="170">
        <f t="shared" si="13"/>
      </c>
      <c r="R92" s="171">
        <f t="shared" si="14"/>
      </c>
      <c r="S92" s="180"/>
      <c r="T92" s="179"/>
      <c r="U92" s="179"/>
      <c r="V92" s="170">
        <f t="shared" si="15"/>
      </c>
      <c r="W92" s="172">
        <f t="shared" si="16"/>
      </c>
      <c r="X92" s="180"/>
      <c r="Y92" s="179"/>
      <c r="Z92" s="179"/>
      <c r="AA92" s="170">
        <f t="shared" si="19"/>
      </c>
      <c r="AB92" s="172">
        <f t="shared" si="17"/>
      </c>
      <c r="AC92" s="173">
        <f t="shared" si="18"/>
      </c>
    </row>
    <row r="93" spans="1:29" s="36" customFormat="1" ht="24.75" customHeight="1">
      <c r="A93" s="180"/>
      <c r="B93" s="195"/>
      <c r="C93" s="180"/>
      <c r="D93" s="181"/>
      <c r="E93" s="179"/>
      <c r="F93" s="179"/>
      <c r="G93" s="179"/>
      <c r="H93" s="169">
        <f t="shared" si="10"/>
      </c>
      <c r="I93" s="180"/>
      <c r="J93" s="179"/>
      <c r="K93" s="179"/>
      <c r="L93" s="170">
        <f t="shared" si="11"/>
      </c>
      <c r="M93" s="171">
        <f t="shared" si="12"/>
      </c>
      <c r="N93" s="180"/>
      <c r="O93" s="179"/>
      <c r="P93" s="179"/>
      <c r="Q93" s="170">
        <f t="shared" si="13"/>
      </c>
      <c r="R93" s="171">
        <f t="shared" si="14"/>
      </c>
      <c r="S93" s="180"/>
      <c r="T93" s="179"/>
      <c r="U93" s="179"/>
      <c r="V93" s="170">
        <f t="shared" si="15"/>
      </c>
      <c r="W93" s="172">
        <f t="shared" si="16"/>
      </c>
      <c r="X93" s="180"/>
      <c r="Y93" s="179"/>
      <c r="Z93" s="179"/>
      <c r="AA93" s="170">
        <f t="shared" si="19"/>
      </c>
      <c r="AB93" s="172">
        <f t="shared" si="17"/>
      </c>
      <c r="AC93" s="173">
        <f t="shared" si="18"/>
      </c>
    </row>
    <row r="94" spans="1:29" s="36" customFormat="1" ht="24.75" customHeight="1">
      <c r="A94" s="180"/>
      <c r="B94" s="195"/>
      <c r="C94" s="180"/>
      <c r="D94" s="181"/>
      <c r="E94" s="179"/>
      <c r="F94" s="179"/>
      <c r="G94" s="179"/>
      <c r="H94" s="169">
        <f t="shared" si="10"/>
      </c>
      <c r="I94" s="180"/>
      <c r="J94" s="179"/>
      <c r="K94" s="179"/>
      <c r="L94" s="170">
        <f t="shared" si="11"/>
      </c>
      <c r="M94" s="171">
        <f t="shared" si="12"/>
      </c>
      <c r="N94" s="180"/>
      <c r="O94" s="179"/>
      <c r="P94" s="179"/>
      <c r="Q94" s="170">
        <f t="shared" si="13"/>
      </c>
      <c r="R94" s="171">
        <f t="shared" si="14"/>
      </c>
      <c r="S94" s="180"/>
      <c r="T94" s="179"/>
      <c r="U94" s="179"/>
      <c r="V94" s="170">
        <f t="shared" si="15"/>
      </c>
      <c r="W94" s="172">
        <f t="shared" si="16"/>
      </c>
      <c r="X94" s="180"/>
      <c r="Y94" s="179"/>
      <c r="Z94" s="179"/>
      <c r="AA94" s="170">
        <f t="shared" si="19"/>
      </c>
      <c r="AB94" s="172">
        <f t="shared" si="17"/>
      </c>
      <c r="AC94" s="173">
        <f t="shared" si="18"/>
      </c>
    </row>
    <row r="95" spans="1:29" s="36" customFormat="1" ht="24.75" customHeight="1">
      <c r="A95" s="180"/>
      <c r="B95" s="195"/>
      <c r="C95" s="180"/>
      <c r="D95" s="181"/>
      <c r="E95" s="179"/>
      <c r="F95" s="179"/>
      <c r="G95" s="179"/>
      <c r="H95" s="169">
        <f t="shared" si="10"/>
      </c>
      <c r="I95" s="180"/>
      <c r="J95" s="179"/>
      <c r="K95" s="179"/>
      <c r="L95" s="170">
        <f t="shared" si="11"/>
      </c>
      <c r="M95" s="171">
        <f t="shared" si="12"/>
      </c>
      <c r="N95" s="180"/>
      <c r="O95" s="179"/>
      <c r="P95" s="179"/>
      <c r="Q95" s="170">
        <f t="shared" si="13"/>
      </c>
      <c r="R95" s="171">
        <f t="shared" si="14"/>
      </c>
      <c r="S95" s="180"/>
      <c r="T95" s="179"/>
      <c r="U95" s="179"/>
      <c r="V95" s="170">
        <f t="shared" si="15"/>
      </c>
      <c r="W95" s="172">
        <f t="shared" si="16"/>
      </c>
      <c r="X95" s="180"/>
      <c r="Y95" s="179"/>
      <c r="Z95" s="179"/>
      <c r="AA95" s="170">
        <f t="shared" si="19"/>
      </c>
      <c r="AB95" s="172">
        <f t="shared" si="17"/>
      </c>
      <c r="AC95" s="173">
        <f t="shared" si="18"/>
      </c>
    </row>
    <row r="96" spans="1:29" s="36" customFormat="1" ht="24.75" customHeight="1">
      <c r="A96" s="180"/>
      <c r="B96" s="195"/>
      <c r="C96" s="180"/>
      <c r="D96" s="181"/>
      <c r="E96" s="179"/>
      <c r="F96" s="179"/>
      <c r="G96" s="179"/>
      <c r="H96" s="169">
        <f t="shared" si="10"/>
      </c>
      <c r="I96" s="180"/>
      <c r="J96" s="179"/>
      <c r="K96" s="179"/>
      <c r="L96" s="170">
        <f t="shared" si="11"/>
      </c>
      <c r="M96" s="171">
        <f t="shared" si="12"/>
      </c>
      <c r="N96" s="180"/>
      <c r="O96" s="179"/>
      <c r="P96" s="179"/>
      <c r="Q96" s="170">
        <f t="shared" si="13"/>
      </c>
      <c r="R96" s="171">
        <f t="shared" si="14"/>
      </c>
      <c r="S96" s="180"/>
      <c r="T96" s="179"/>
      <c r="U96" s="179"/>
      <c r="V96" s="170">
        <f t="shared" si="15"/>
      </c>
      <c r="W96" s="172">
        <f t="shared" si="16"/>
      </c>
      <c r="X96" s="180"/>
      <c r="Y96" s="179"/>
      <c r="Z96" s="179"/>
      <c r="AA96" s="170">
        <f t="shared" si="19"/>
      </c>
      <c r="AB96" s="172">
        <f t="shared" si="17"/>
      </c>
      <c r="AC96" s="173">
        <f t="shared" si="18"/>
      </c>
    </row>
    <row r="97" spans="1:29" s="36" customFormat="1" ht="24.75" customHeight="1">
      <c r="A97" s="180"/>
      <c r="B97" s="195"/>
      <c r="C97" s="180"/>
      <c r="D97" s="181"/>
      <c r="E97" s="179"/>
      <c r="F97" s="179"/>
      <c r="G97" s="179"/>
      <c r="H97" s="169">
        <f t="shared" si="10"/>
      </c>
      <c r="I97" s="180"/>
      <c r="J97" s="179"/>
      <c r="K97" s="179"/>
      <c r="L97" s="170">
        <f t="shared" si="11"/>
      </c>
      <c r="M97" s="171">
        <f t="shared" si="12"/>
      </c>
      <c r="N97" s="180"/>
      <c r="O97" s="179"/>
      <c r="P97" s="179"/>
      <c r="Q97" s="170">
        <f t="shared" si="13"/>
      </c>
      <c r="R97" s="171">
        <f t="shared" si="14"/>
      </c>
      <c r="S97" s="180"/>
      <c r="T97" s="179"/>
      <c r="U97" s="179"/>
      <c r="V97" s="170">
        <f t="shared" si="15"/>
      </c>
      <c r="W97" s="172">
        <f t="shared" si="16"/>
      </c>
      <c r="X97" s="180"/>
      <c r="Y97" s="179"/>
      <c r="Z97" s="179"/>
      <c r="AA97" s="170">
        <f t="shared" si="19"/>
      </c>
      <c r="AB97" s="172">
        <f t="shared" si="17"/>
      </c>
      <c r="AC97" s="173">
        <f t="shared" si="18"/>
      </c>
    </row>
    <row r="98" spans="1:29" s="36" customFormat="1" ht="24.75" customHeight="1">
      <c r="A98" s="180"/>
      <c r="B98" s="195"/>
      <c r="C98" s="180"/>
      <c r="D98" s="181"/>
      <c r="E98" s="179"/>
      <c r="F98" s="179"/>
      <c r="G98" s="179"/>
      <c r="H98" s="169">
        <f t="shared" si="10"/>
      </c>
      <c r="I98" s="180"/>
      <c r="J98" s="179"/>
      <c r="K98" s="179"/>
      <c r="L98" s="170">
        <f t="shared" si="11"/>
      </c>
      <c r="M98" s="171">
        <f t="shared" si="12"/>
      </c>
      <c r="N98" s="180"/>
      <c r="O98" s="179"/>
      <c r="P98" s="179"/>
      <c r="Q98" s="170">
        <f t="shared" si="13"/>
      </c>
      <c r="R98" s="171">
        <f t="shared" si="14"/>
      </c>
      <c r="S98" s="180"/>
      <c r="T98" s="179"/>
      <c r="U98" s="179"/>
      <c r="V98" s="170">
        <f t="shared" si="15"/>
      </c>
      <c r="W98" s="172">
        <f t="shared" si="16"/>
      </c>
      <c r="X98" s="180"/>
      <c r="Y98" s="179"/>
      <c r="Z98" s="179"/>
      <c r="AA98" s="170">
        <f t="shared" si="19"/>
      </c>
      <c r="AB98" s="172">
        <f t="shared" si="17"/>
      </c>
      <c r="AC98" s="173">
        <f t="shared" si="18"/>
      </c>
    </row>
    <row r="99" spans="1:29" s="36" customFormat="1" ht="24.75" customHeight="1">
      <c r="A99" s="180"/>
      <c r="B99" s="195"/>
      <c r="C99" s="180"/>
      <c r="D99" s="181"/>
      <c r="E99" s="179"/>
      <c r="F99" s="179"/>
      <c r="G99" s="179"/>
      <c r="H99" s="169">
        <f t="shared" si="10"/>
      </c>
      <c r="I99" s="180"/>
      <c r="J99" s="179"/>
      <c r="K99" s="179"/>
      <c r="L99" s="170">
        <f t="shared" si="11"/>
      </c>
      <c r="M99" s="171">
        <f t="shared" si="12"/>
      </c>
      <c r="N99" s="180"/>
      <c r="O99" s="179"/>
      <c r="P99" s="179"/>
      <c r="Q99" s="170">
        <f t="shared" si="13"/>
      </c>
      <c r="R99" s="171">
        <f t="shared" si="14"/>
      </c>
      <c r="S99" s="180"/>
      <c r="T99" s="179"/>
      <c r="U99" s="179"/>
      <c r="V99" s="170">
        <f t="shared" si="15"/>
      </c>
      <c r="W99" s="172">
        <f t="shared" si="16"/>
      </c>
      <c r="X99" s="180"/>
      <c r="Y99" s="179"/>
      <c r="Z99" s="179"/>
      <c r="AA99" s="170">
        <f t="shared" si="19"/>
      </c>
      <c r="AB99" s="172">
        <f t="shared" si="17"/>
      </c>
      <c r="AC99" s="173">
        <f t="shared" si="18"/>
      </c>
    </row>
    <row r="100" spans="1:29" s="36" customFormat="1" ht="24.75" customHeight="1">
      <c r="A100" s="180"/>
      <c r="B100" s="195"/>
      <c r="C100" s="180"/>
      <c r="D100" s="181"/>
      <c r="E100" s="179"/>
      <c r="F100" s="179"/>
      <c r="G100" s="179"/>
      <c r="H100" s="169">
        <f t="shared" si="10"/>
      </c>
      <c r="I100" s="180"/>
      <c r="J100" s="179"/>
      <c r="K100" s="179"/>
      <c r="L100" s="170">
        <f t="shared" si="11"/>
      </c>
      <c r="M100" s="171">
        <f t="shared" si="12"/>
      </c>
      <c r="N100" s="180"/>
      <c r="O100" s="179"/>
      <c r="P100" s="179"/>
      <c r="Q100" s="170">
        <f t="shared" si="13"/>
      </c>
      <c r="R100" s="171">
        <f t="shared" si="14"/>
      </c>
      <c r="S100" s="180"/>
      <c r="T100" s="179"/>
      <c r="U100" s="179"/>
      <c r="V100" s="170">
        <f t="shared" si="15"/>
      </c>
      <c r="W100" s="172">
        <f t="shared" si="16"/>
      </c>
      <c r="X100" s="180"/>
      <c r="Y100" s="179"/>
      <c r="Z100" s="179"/>
      <c r="AA100" s="170">
        <f t="shared" si="19"/>
      </c>
      <c r="AB100" s="172">
        <f t="shared" si="17"/>
      </c>
      <c r="AC100" s="173">
        <f t="shared" si="18"/>
      </c>
    </row>
    <row r="101" spans="1:29" s="36" customFormat="1" ht="24.75" customHeight="1">
      <c r="A101" s="180"/>
      <c r="B101" s="195"/>
      <c r="C101" s="180"/>
      <c r="D101" s="181"/>
      <c r="E101" s="179"/>
      <c r="F101" s="179"/>
      <c r="G101" s="179"/>
      <c r="H101" s="169">
        <f t="shared" si="10"/>
      </c>
      <c r="I101" s="180"/>
      <c r="J101" s="179"/>
      <c r="K101" s="179"/>
      <c r="L101" s="170">
        <f t="shared" si="11"/>
      </c>
      <c r="M101" s="171">
        <f t="shared" si="12"/>
      </c>
      <c r="N101" s="180"/>
      <c r="O101" s="179"/>
      <c r="P101" s="179"/>
      <c r="Q101" s="170">
        <f t="shared" si="13"/>
      </c>
      <c r="R101" s="171">
        <f t="shared" si="14"/>
      </c>
      <c r="S101" s="180"/>
      <c r="T101" s="179"/>
      <c r="U101" s="179"/>
      <c r="V101" s="170">
        <f t="shared" si="15"/>
      </c>
      <c r="W101" s="172">
        <f t="shared" si="16"/>
      </c>
      <c r="X101" s="180"/>
      <c r="Y101" s="179"/>
      <c r="Z101" s="179"/>
      <c r="AA101" s="170">
        <f t="shared" si="19"/>
      </c>
      <c r="AB101" s="172">
        <f t="shared" si="17"/>
      </c>
      <c r="AC101" s="173">
        <f t="shared" si="18"/>
      </c>
    </row>
    <row r="102" spans="1:29" s="36" customFormat="1" ht="24.75" customHeight="1">
      <c r="A102" s="180"/>
      <c r="B102" s="195"/>
      <c r="C102" s="180"/>
      <c r="D102" s="181"/>
      <c r="E102" s="179"/>
      <c r="F102" s="179"/>
      <c r="G102" s="179"/>
      <c r="H102" s="169">
        <f t="shared" si="10"/>
      </c>
      <c r="I102" s="180"/>
      <c r="J102" s="179"/>
      <c r="K102" s="179"/>
      <c r="L102" s="170">
        <f t="shared" si="11"/>
      </c>
      <c r="M102" s="171">
        <f t="shared" si="12"/>
      </c>
      <c r="N102" s="180"/>
      <c r="O102" s="179"/>
      <c r="P102" s="179"/>
      <c r="Q102" s="170">
        <f t="shared" si="13"/>
      </c>
      <c r="R102" s="171">
        <f t="shared" si="14"/>
      </c>
      <c r="S102" s="180"/>
      <c r="T102" s="179"/>
      <c r="U102" s="179"/>
      <c r="V102" s="170">
        <f t="shared" si="15"/>
      </c>
      <c r="W102" s="172">
        <f t="shared" si="16"/>
      </c>
      <c r="X102" s="180"/>
      <c r="Y102" s="179"/>
      <c r="Z102" s="179"/>
      <c r="AA102" s="170">
        <f t="shared" si="19"/>
      </c>
      <c r="AB102" s="172">
        <f t="shared" si="17"/>
      </c>
      <c r="AC102" s="173">
        <f t="shared" si="18"/>
      </c>
    </row>
    <row r="103" spans="1:29" s="36" customFormat="1" ht="24.75" customHeight="1">
      <c r="A103" s="180"/>
      <c r="B103" s="195"/>
      <c r="C103" s="180"/>
      <c r="D103" s="181"/>
      <c r="E103" s="179"/>
      <c r="F103" s="179"/>
      <c r="G103" s="179"/>
      <c r="H103" s="169">
        <f t="shared" si="10"/>
      </c>
      <c r="I103" s="180"/>
      <c r="J103" s="179"/>
      <c r="K103" s="179"/>
      <c r="L103" s="170">
        <f t="shared" si="11"/>
      </c>
      <c r="M103" s="171">
        <f t="shared" si="12"/>
      </c>
      <c r="N103" s="180"/>
      <c r="O103" s="179"/>
      <c r="P103" s="179"/>
      <c r="Q103" s="170">
        <f t="shared" si="13"/>
      </c>
      <c r="R103" s="171">
        <f t="shared" si="14"/>
      </c>
      <c r="S103" s="180"/>
      <c r="T103" s="179"/>
      <c r="U103" s="179"/>
      <c r="V103" s="170">
        <f t="shared" si="15"/>
      </c>
      <c r="W103" s="172">
        <f t="shared" si="16"/>
      </c>
      <c r="X103" s="180"/>
      <c r="Y103" s="179"/>
      <c r="Z103" s="179"/>
      <c r="AA103" s="170">
        <f t="shared" si="19"/>
      </c>
      <c r="AB103" s="172">
        <f t="shared" si="17"/>
      </c>
      <c r="AC103" s="173">
        <f t="shared" si="18"/>
      </c>
    </row>
    <row r="104" spans="1:29" s="36" customFormat="1" ht="24.75" customHeight="1">
      <c r="A104" s="180"/>
      <c r="B104" s="195"/>
      <c r="C104" s="180"/>
      <c r="D104" s="181"/>
      <c r="E104" s="179"/>
      <c r="F104" s="179"/>
      <c r="G104" s="179"/>
      <c r="H104" s="169">
        <f t="shared" si="10"/>
      </c>
      <c r="I104" s="180"/>
      <c r="J104" s="179"/>
      <c r="K104" s="179"/>
      <c r="L104" s="170">
        <f t="shared" si="11"/>
      </c>
      <c r="M104" s="171">
        <f t="shared" si="12"/>
      </c>
      <c r="N104" s="180"/>
      <c r="O104" s="179"/>
      <c r="P104" s="179"/>
      <c r="Q104" s="170">
        <f t="shared" si="13"/>
      </c>
      <c r="R104" s="171">
        <f t="shared" si="14"/>
      </c>
      <c r="S104" s="180"/>
      <c r="T104" s="179"/>
      <c r="U104" s="179"/>
      <c r="V104" s="170">
        <f t="shared" si="15"/>
      </c>
      <c r="W104" s="172">
        <f t="shared" si="16"/>
      </c>
      <c r="X104" s="180"/>
      <c r="Y104" s="179"/>
      <c r="Z104" s="179"/>
      <c r="AA104" s="170">
        <f t="shared" si="19"/>
      </c>
      <c r="AB104" s="172">
        <f t="shared" si="17"/>
      </c>
      <c r="AC104" s="173">
        <f t="shared" si="18"/>
      </c>
    </row>
    <row r="105" spans="1:29" s="36" customFormat="1" ht="24.75" customHeight="1">
      <c r="A105" s="180"/>
      <c r="B105" s="195"/>
      <c r="C105" s="180"/>
      <c r="D105" s="181"/>
      <c r="E105" s="179"/>
      <c r="F105" s="179"/>
      <c r="G105" s="179"/>
      <c r="H105" s="169">
        <f t="shared" si="10"/>
      </c>
      <c r="I105" s="180"/>
      <c r="J105" s="179"/>
      <c r="K105" s="179"/>
      <c r="L105" s="170">
        <f t="shared" si="11"/>
      </c>
      <c r="M105" s="171">
        <f t="shared" si="12"/>
      </c>
      <c r="N105" s="180"/>
      <c r="O105" s="179"/>
      <c r="P105" s="179"/>
      <c r="Q105" s="170">
        <f t="shared" si="13"/>
      </c>
      <c r="R105" s="171">
        <f t="shared" si="14"/>
      </c>
      <c r="S105" s="180"/>
      <c r="T105" s="179"/>
      <c r="U105" s="179"/>
      <c r="V105" s="170">
        <f t="shared" si="15"/>
      </c>
      <c r="W105" s="172">
        <f t="shared" si="16"/>
      </c>
      <c r="X105" s="180"/>
      <c r="Y105" s="179"/>
      <c r="Z105" s="179"/>
      <c r="AA105" s="170">
        <f t="shared" si="19"/>
      </c>
      <c r="AB105" s="172">
        <f t="shared" si="17"/>
      </c>
      <c r="AC105" s="173">
        <f t="shared" si="18"/>
      </c>
    </row>
    <row r="106" spans="1:29" s="36" customFormat="1" ht="24.75" customHeight="1">
      <c r="A106" s="180"/>
      <c r="B106" s="195"/>
      <c r="C106" s="180"/>
      <c r="D106" s="181"/>
      <c r="E106" s="179"/>
      <c r="F106" s="179"/>
      <c r="G106" s="179"/>
      <c r="H106" s="169">
        <f t="shared" si="10"/>
      </c>
      <c r="I106" s="180"/>
      <c r="J106" s="179"/>
      <c r="K106" s="179"/>
      <c r="L106" s="170">
        <f t="shared" si="11"/>
      </c>
      <c r="M106" s="171">
        <f t="shared" si="12"/>
      </c>
      <c r="N106" s="180"/>
      <c r="O106" s="179"/>
      <c r="P106" s="179"/>
      <c r="Q106" s="170">
        <f t="shared" si="13"/>
      </c>
      <c r="R106" s="171">
        <f t="shared" si="14"/>
      </c>
      <c r="S106" s="180"/>
      <c r="T106" s="179"/>
      <c r="U106" s="179"/>
      <c r="V106" s="170">
        <f t="shared" si="15"/>
      </c>
      <c r="W106" s="172">
        <f t="shared" si="16"/>
      </c>
      <c r="X106" s="180"/>
      <c r="Y106" s="179"/>
      <c r="Z106" s="179"/>
      <c r="AA106" s="170">
        <f t="shared" si="19"/>
      </c>
      <c r="AB106" s="172">
        <f t="shared" si="17"/>
      </c>
      <c r="AC106" s="173">
        <f t="shared" si="18"/>
      </c>
    </row>
    <row r="107" spans="1:29" s="36" customFormat="1" ht="24.75" customHeight="1">
      <c r="A107" s="180"/>
      <c r="B107" s="195"/>
      <c r="C107" s="180"/>
      <c r="D107" s="181"/>
      <c r="E107" s="179"/>
      <c r="F107" s="179"/>
      <c r="G107" s="179"/>
      <c r="H107" s="169">
        <f t="shared" si="10"/>
      </c>
      <c r="I107" s="180"/>
      <c r="J107" s="179"/>
      <c r="K107" s="179"/>
      <c r="L107" s="170">
        <f t="shared" si="11"/>
      </c>
      <c r="M107" s="171">
        <f t="shared" si="12"/>
      </c>
      <c r="N107" s="180"/>
      <c r="O107" s="179"/>
      <c r="P107" s="179"/>
      <c r="Q107" s="170">
        <f t="shared" si="13"/>
      </c>
      <c r="R107" s="171">
        <f t="shared" si="14"/>
      </c>
      <c r="S107" s="180"/>
      <c r="T107" s="179"/>
      <c r="U107" s="179"/>
      <c r="V107" s="170">
        <f t="shared" si="15"/>
      </c>
      <c r="W107" s="172">
        <f t="shared" si="16"/>
      </c>
      <c r="X107" s="180"/>
      <c r="Y107" s="179"/>
      <c r="Z107" s="179"/>
      <c r="AA107" s="170">
        <f t="shared" si="19"/>
      </c>
      <c r="AB107" s="172">
        <f t="shared" si="17"/>
      </c>
      <c r="AC107" s="173">
        <f t="shared" si="18"/>
      </c>
    </row>
    <row r="108" spans="1:29" s="36" customFormat="1" ht="24.75" customHeight="1">
      <c r="A108" s="180"/>
      <c r="B108" s="195"/>
      <c r="C108" s="180"/>
      <c r="D108" s="181"/>
      <c r="E108" s="179"/>
      <c r="F108" s="179"/>
      <c r="G108" s="179"/>
      <c r="H108" s="169">
        <f t="shared" si="10"/>
      </c>
      <c r="I108" s="180"/>
      <c r="J108" s="179"/>
      <c r="K108" s="179"/>
      <c r="L108" s="170">
        <f t="shared" si="11"/>
      </c>
      <c r="M108" s="171">
        <f t="shared" si="12"/>
      </c>
      <c r="N108" s="180"/>
      <c r="O108" s="179"/>
      <c r="P108" s="179"/>
      <c r="Q108" s="170">
        <f t="shared" si="13"/>
      </c>
      <c r="R108" s="171">
        <f t="shared" si="14"/>
      </c>
      <c r="S108" s="180"/>
      <c r="T108" s="179"/>
      <c r="U108" s="179"/>
      <c r="V108" s="170">
        <f t="shared" si="15"/>
      </c>
      <c r="W108" s="172">
        <f t="shared" si="16"/>
      </c>
      <c r="X108" s="180"/>
      <c r="Y108" s="179"/>
      <c r="Z108" s="179"/>
      <c r="AA108" s="170">
        <f t="shared" si="19"/>
      </c>
      <c r="AB108" s="172">
        <f t="shared" si="17"/>
      </c>
      <c r="AC108" s="173">
        <f t="shared" si="18"/>
      </c>
    </row>
    <row r="109" spans="1:29" s="36" customFormat="1" ht="24.75" customHeight="1">
      <c r="A109" s="180"/>
      <c r="B109" s="195"/>
      <c r="C109" s="180"/>
      <c r="D109" s="181"/>
      <c r="E109" s="179"/>
      <c r="F109" s="179"/>
      <c r="G109" s="179"/>
      <c r="H109" s="169">
        <f t="shared" si="10"/>
      </c>
      <c r="I109" s="180"/>
      <c r="J109" s="179"/>
      <c r="K109" s="179"/>
      <c r="L109" s="170">
        <f t="shared" si="11"/>
      </c>
      <c r="M109" s="171">
        <f t="shared" si="12"/>
      </c>
      <c r="N109" s="180"/>
      <c r="O109" s="179"/>
      <c r="P109" s="179"/>
      <c r="Q109" s="170">
        <f t="shared" si="13"/>
      </c>
      <c r="R109" s="171">
        <f t="shared" si="14"/>
      </c>
      <c r="S109" s="180"/>
      <c r="T109" s="179"/>
      <c r="U109" s="179"/>
      <c r="V109" s="170">
        <f t="shared" si="15"/>
      </c>
      <c r="W109" s="172">
        <f t="shared" si="16"/>
      </c>
      <c r="X109" s="180"/>
      <c r="Y109" s="179"/>
      <c r="Z109" s="179"/>
      <c r="AA109" s="170">
        <f t="shared" si="19"/>
      </c>
      <c r="AB109" s="172">
        <f t="shared" si="17"/>
      </c>
      <c r="AC109" s="173">
        <f t="shared" si="18"/>
      </c>
    </row>
    <row r="110" spans="1:29" s="36" customFormat="1" ht="24.75" customHeight="1" thickBot="1">
      <c r="A110" s="183"/>
      <c r="B110" s="196"/>
      <c r="C110" s="183"/>
      <c r="D110" s="184"/>
      <c r="E110" s="182"/>
      <c r="F110" s="182"/>
      <c r="G110" s="182"/>
      <c r="H110" s="174">
        <f t="shared" si="10"/>
      </c>
      <c r="I110" s="183"/>
      <c r="J110" s="182"/>
      <c r="K110" s="182"/>
      <c r="L110" s="175">
        <f t="shared" si="11"/>
      </c>
      <c r="M110" s="197">
        <f t="shared" si="12"/>
      </c>
      <c r="N110" s="183"/>
      <c r="O110" s="182"/>
      <c r="P110" s="182"/>
      <c r="Q110" s="175">
        <f t="shared" si="13"/>
      </c>
      <c r="R110" s="197">
        <f t="shared" si="14"/>
      </c>
      <c r="S110" s="183"/>
      <c r="T110" s="182"/>
      <c r="U110" s="182"/>
      <c r="V110" s="175">
        <f t="shared" si="15"/>
      </c>
      <c r="W110" s="197">
        <f t="shared" si="16"/>
      </c>
      <c r="X110" s="183"/>
      <c r="Y110" s="182"/>
      <c r="Z110" s="182"/>
      <c r="AA110" s="175">
        <f t="shared" si="19"/>
      </c>
      <c r="AB110" s="197">
        <f t="shared" si="17"/>
      </c>
      <c r="AC110" s="198">
        <f t="shared" si="18"/>
      </c>
    </row>
    <row r="111" spans="1:10" ht="12.75">
      <c r="A111" s="396" t="s">
        <v>364</v>
      </c>
      <c r="B111" s="396"/>
      <c r="C111" s="396"/>
      <c r="D111" s="396"/>
      <c r="E111" s="396"/>
      <c r="F111" s="396"/>
      <c r="G111" s="396"/>
      <c r="H111" s="396"/>
      <c r="I111" s="396"/>
      <c r="J111" s="396"/>
    </row>
    <row r="112" spans="1:10" ht="27.75" customHeight="1">
      <c r="A112" s="395" t="s">
        <v>14</v>
      </c>
      <c r="B112" s="395"/>
      <c r="C112" s="395"/>
      <c r="D112" s="395"/>
      <c r="E112" s="395"/>
      <c r="F112" s="395"/>
      <c r="G112" s="395"/>
      <c r="H112" s="395"/>
      <c r="I112" s="395"/>
      <c r="J112" s="395"/>
    </row>
    <row r="113" spans="1:10" ht="12.75">
      <c r="A113" s="395" t="s">
        <v>15</v>
      </c>
      <c r="B113" s="395"/>
      <c r="C113" s="395"/>
      <c r="D113" s="395"/>
      <c r="E113" s="395"/>
      <c r="F113" s="395"/>
      <c r="G113" s="395"/>
      <c r="H113" s="395"/>
      <c r="I113" s="395"/>
      <c r="J113" s="395"/>
    </row>
    <row r="114" spans="1:10" ht="12.75">
      <c r="A114" s="397" t="s">
        <v>404</v>
      </c>
      <c r="B114" s="397"/>
      <c r="C114" s="397"/>
      <c r="D114" s="397"/>
      <c r="E114" s="397"/>
      <c r="F114" s="397"/>
      <c r="G114" s="397"/>
      <c r="H114" s="397"/>
      <c r="I114" s="397"/>
      <c r="J114" s="397"/>
    </row>
    <row r="116" ht="12.75">
      <c r="J116" s="58"/>
    </row>
    <row r="117" spans="1:20" ht="46.5" customHeight="1">
      <c r="A117" s="219" t="s">
        <v>302</v>
      </c>
      <c r="B117" s="176" t="s">
        <v>41</v>
      </c>
      <c r="C117" s="157" t="s">
        <v>303</v>
      </c>
      <c r="D117" s="400" t="s">
        <v>340</v>
      </c>
      <c r="E117" s="401"/>
      <c r="F117" s="36"/>
      <c r="H117" s="355" t="s">
        <v>5</v>
      </c>
      <c r="I117" s="356"/>
      <c r="J117" s="356"/>
      <c r="K117" s="356"/>
      <c r="L117" s="356"/>
      <c r="M117" s="356"/>
      <c r="N117" s="356"/>
      <c r="O117" s="356"/>
      <c r="P117" s="356"/>
      <c r="Q117" s="356"/>
      <c r="R117" s="356"/>
      <c r="S117" s="356"/>
      <c r="T117" s="356"/>
    </row>
    <row r="118" spans="1:20" ht="24.75" customHeight="1">
      <c r="A118" s="227" t="s">
        <v>299</v>
      </c>
      <c r="B118" s="161" t="s">
        <v>341</v>
      </c>
      <c r="C118" s="229">
        <f>IF(COUNTIF(F:F,A118)=0,"",COUNTIF(F:F,A118))</f>
      </c>
      <c r="D118" s="398">
        <f>IF(SUMIF(F:F,A118,H:H)=0,"",SUMIF(F:F,A118,H:H))</f>
      </c>
      <c r="E118" s="399"/>
      <c r="F118" s="36"/>
      <c r="H118" s="356"/>
      <c r="I118" s="356"/>
      <c r="J118" s="356"/>
      <c r="K118" s="356"/>
      <c r="L118" s="356"/>
      <c r="M118" s="356"/>
      <c r="N118" s="356"/>
      <c r="O118" s="356"/>
      <c r="P118" s="356"/>
      <c r="Q118" s="356"/>
      <c r="R118" s="356"/>
      <c r="S118" s="356"/>
      <c r="T118" s="356"/>
    </row>
    <row r="119" spans="1:20" ht="24.75" customHeight="1">
      <c r="A119" s="227" t="s">
        <v>426</v>
      </c>
      <c r="B119" s="161" t="s">
        <v>342</v>
      </c>
      <c r="C119" s="229">
        <f aca="true" t="shared" si="20" ref="C119:C126">IF(COUNTIF(F$1:F$65536,A119)=0,"",COUNTIF(F$1:F$65536,A119))</f>
      </c>
      <c r="D119" s="398">
        <f aca="true" t="shared" si="21" ref="D119:D126">IF(SUMIF(F$1:F$65536,A119,H$1:H$65536)=0,"",SUMIF(F$1:F$65536,A119,H$1:H$65536))</f>
      </c>
      <c r="E119" s="399"/>
      <c r="F119" s="36"/>
      <c r="G119" s="221"/>
      <c r="H119" s="356"/>
      <c r="I119" s="356"/>
      <c r="J119" s="356"/>
      <c r="K119" s="356"/>
      <c r="L119" s="356"/>
      <c r="M119" s="356"/>
      <c r="N119" s="356"/>
      <c r="O119" s="356"/>
      <c r="P119" s="356"/>
      <c r="Q119" s="356"/>
      <c r="R119" s="356"/>
      <c r="S119" s="356"/>
      <c r="T119" s="356"/>
    </row>
    <row r="120" spans="1:20" ht="24.75" customHeight="1">
      <c r="A120" s="227" t="s">
        <v>427</v>
      </c>
      <c r="B120" s="161" t="s">
        <v>343</v>
      </c>
      <c r="C120" s="229">
        <f t="shared" si="20"/>
      </c>
      <c r="D120" s="398">
        <f t="shared" si="21"/>
      </c>
      <c r="E120" s="399"/>
      <c r="F120" s="36"/>
      <c r="G120" s="222"/>
      <c r="H120" s="356"/>
      <c r="I120" s="356"/>
      <c r="J120" s="356"/>
      <c r="K120" s="356"/>
      <c r="L120" s="356"/>
      <c r="M120" s="356"/>
      <c r="N120" s="356"/>
      <c r="O120" s="356"/>
      <c r="P120" s="356"/>
      <c r="Q120" s="356"/>
      <c r="R120" s="356"/>
      <c r="S120" s="356"/>
      <c r="T120" s="356"/>
    </row>
    <row r="121" spans="1:20" ht="24.75" customHeight="1">
      <c r="A121" s="227" t="s">
        <v>300</v>
      </c>
      <c r="B121" s="161" t="s">
        <v>344</v>
      </c>
      <c r="C121" s="229">
        <f t="shared" si="20"/>
      </c>
      <c r="D121" s="398">
        <f t="shared" si="21"/>
      </c>
      <c r="E121" s="399"/>
      <c r="F121" s="36"/>
      <c r="G121" s="222"/>
      <c r="H121" s="356"/>
      <c r="I121" s="356"/>
      <c r="J121" s="356"/>
      <c r="K121" s="356"/>
      <c r="L121" s="356"/>
      <c r="M121" s="356"/>
      <c r="N121" s="356"/>
      <c r="O121" s="356"/>
      <c r="P121" s="356"/>
      <c r="Q121" s="356"/>
      <c r="R121" s="356"/>
      <c r="S121" s="356"/>
      <c r="T121" s="356"/>
    </row>
    <row r="122" spans="1:20" ht="24.75" customHeight="1">
      <c r="A122" s="227" t="s">
        <v>301</v>
      </c>
      <c r="B122" s="161" t="s">
        <v>345</v>
      </c>
      <c r="C122" s="229">
        <f t="shared" si="20"/>
      </c>
      <c r="D122" s="398">
        <f t="shared" si="21"/>
      </c>
      <c r="E122" s="399"/>
      <c r="F122" s="36"/>
      <c r="H122" s="356"/>
      <c r="I122" s="356"/>
      <c r="J122" s="356"/>
      <c r="K122" s="356"/>
      <c r="L122" s="356"/>
      <c r="M122" s="356"/>
      <c r="N122" s="356"/>
      <c r="O122" s="356"/>
      <c r="P122" s="356"/>
      <c r="Q122" s="356"/>
      <c r="R122" s="356"/>
      <c r="S122" s="356"/>
      <c r="T122" s="356"/>
    </row>
    <row r="123" spans="1:20" ht="24.75" customHeight="1">
      <c r="A123" s="228" t="s">
        <v>321</v>
      </c>
      <c r="B123" s="220" t="s">
        <v>353</v>
      </c>
      <c r="C123" s="229">
        <f t="shared" si="20"/>
      </c>
      <c r="D123" s="398">
        <f t="shared" si="21"/>
      </c>
      <c r="E123" s="399"/>
      <c r="F123" s="44"/>
      <c r="G123" s="201"/>
      <c r="H123" s="356"/>
      <c r="I123" s="356"/>
      <c r="J123" s="356"/>
      <c r="K123" s="356"/>
      <c r="L123" s="356"/>
      <c r="M123" s="356"/>
      <c r="N123" s="356"/>
      <c r="O123" s="356"/>
      <c r="P123" s="356"/>
      <c r="Q123" s="356"/>
      <c r="R123" s="356"/>
      <c r="S123" s="356"/>
      <c r="T123" s="356"/>
    </row>
    <row r="124" spans="1:20" ht="24.75" customHeight="1">
      <c r="A124" s="228" t="s">
        <v>322</v>
      </c>
      <c r="B124" s="220" t="s">
        <v>354</v>
      </c>
      <c r="C124" s="229">
        <f t="shared" si="20"/>
      </c>
      <c r="D124" s="398">
        <f t="shared" si="21"/>
      </c>
      <c r="E124" s="399"/>
      <c r="F124" s="44"/>
      <c r="G124" s="201"/>
      <c r="H124" s="356"/>
      <c r="I124" s="356"/>
      <c r="J124" s="356"/>
      <c r="K124" s="356"/>
      <c r="L124" s="356"/>
      <c r="M124" s="356"/>
      <c r="N124" s="356"/>
      <c r="O124" s="356"/>
      <c r="P124" s="356"/>
      <c r="Q124" s="356"/>
      <c r="R124" s="356"/>
      <c r="S124" s="356"/>
      <c r="T124" s="356"/>
    </row>
    <row r="125" spans="1:20" ht="24.75" customHeight="1">
      <c r="A125" s="228" t="s">
        <v>323</v>
      </c>
      <c r="B125" s="220" t="s">
        <v>355</v>
      </c>
      <c r="C125" s="229">
        <f t="shared" si="20"/>
      </c>
      <c r="D125" s="398">
        <f t="shared" si="21"/>
      </c>
      <c r="E125" s="399"/>
      <c r="F125" s="44"/>
      <c r="G125" s="201"/>
      <c r="H125" s="356"/>
      <c r="I125" s="356"/>
      <c r="J125" s="356"/>
      <c r="K125" s="356"/>
      <c r="L125" s="356"/>
      <c r="M125" s="356"/>
      <c r="N125" s="356"/>
      <c r="O125" s="356"/>
      <c r="P125" s="356"/>
      <c r="Q125" s="356"/>
      <c r="R125" s="356"/>
      <c r="S125" s="356"/>
      <c r="T125" s="356"/>
    </row>
    <row r="126" spans="1:20" ht="24.75" customHeight="1">
      <c r="A126" s="228" t="s">
        <v>320</v>
      </c>
      <c r="B126" s="220" t="s">
        <v>356</v>
      </c>
      <c r="C126" s="229">
        <f t="shared" si="20"/>
      </c>
      <c r="D126" s="398">
        <f t="shared" si="21"/>
      </c>
      <c r="E126" s="399"/>
      <c r="F126" s="44"/>
      <c r="G126" s="201"/>
      <c r="H126" s="356"/>
      <c r="I126" s="356"/>
      <c r="J126" s="356"/>
      <c r="K126" s="356"/>
      <c r="L126" s="356"/>
      <c r="M126" s="356"/>
      <c r="N126" s="356"/>
      <c r="O126" s="356"/>
      <c r="P126" s="356"/>
      <c r="Q126" s="356"/>
      <c r="R126" s="356"/>
      <c r="S126" s="356"/>
      <c r="T126" s="356"/>
    </row>
    <row r="127" spans="1:20" s="6" customFormat="1" ht="12" customHeight="1">
      <c r="A127" s="225"/>
      <c r="B127" s="45"/>
      <c r="C127" s="45"/>
      <c r="D127" s="45"/>
      <c r="E127" s="45"/>
      <c r="F127" s="33"/>
      <c r="G127" s="20"/>
      <c r="H127" s="356"/>
      <c r="I127" s="356"/>
      <c r="J127" s="356"/>
      <c r="K127" s="356"/>
      <c r="L127" s="356"/>
      <c r="M127" s="356"/>
      <c r="N127" s="356"/>
      <c r="O127" s="356"/>
      <c r="P127" s="356"/>
      <c r="Q127" s="356"/>
      <c r="R127" s="356"/>
      <c r="S127" s="356"/>
      <c r="T127" s="356"/>
    </row>
    <row r="128" spans="1:20" s="6" customFormat="1" ht="12" customHeight="1">
      <c r="A128" s="226"/>
      <c r="B128" s="45"/>
      <c r="C128" s="45"/>
      <c r="D128" s="45"/>
      <c r="E128" s="45"/>
      <c r="F128" s="33"/>
      <c r="G128" s="20"/>
      <c r="H128" s="269"/>
      <c r="I128" s="269"/>
      <c r="J128" s="269"/>
      <c r="K128" s="269"/>
      <c r="L128" s="269"/>
      <c r="M128" s="269"/>
      <c r="N128" s="269"/>
      <c r="O128" s="269"/>
      <c r="P128" s="269"/>
      <c r="Q128" s="269"/>
      <c r="R128" s="269"/>
      <c r="S128" s="269"/>
      <c r="T128" s="269"/>
    </row>
    <row r="129" spans="1:20" s="224" customFormat="1" ht="15.75">
      <c r="A129" s="23" t="s">
        <v>41</v>
      </c>
      <c r="B129" s="280" t="s">
        <v>104</v>
      </c>
      <c r="C129" s="282"/>
      <c r="D129" s="281"/>
      <c r="E129" s="23" t="s">
        <v>60</v>
      </c>
      <c r="F129" s="23" t="s">
        <v>43</v>
      </c>
      <c r="G129" s="223"/>
      <c r="H129" s="269"/>
      <c r="I129" s="269"/>
      <c r="J129" s="269"/>
      <c r="K129" s="269"/>
      <c r="L129" s="269"/>
      <c r="M129" s="269"/>
      <c r="N129" s="269"/>
      <c r="O129" s="269"/>
      <c r="P129" s="269"/>
      <c r="Q129" s="269"/>
      <c r="R129" s="269"/>
      <c r="S129" s="269"/>
      <c r="T129" s="269"/>
    </row>
    <row r="130" spans="1:8" ht="45" customHeight="1">
      <c r="A130" s="4" t="s">
        <v>112</v>
      </c>
      <c r="B130" s="316" t="s">
        <v>346</v>
      </c>
      <c r="C130" s="415"/>
      <c r="D130" s="415"/>
      <c r="E130" s="261">
        <f>IF('Modulo 1-Produzione'!C17="","",'Modulo 1-Produzione'!C17)</f>
      </c>
      <c r="F130" s="19" t="s">
        <v>228</v>
      </c>
      <c r="G130" s="186"/>
      <c r="H130" s="187"/>
    </row>
    <row r="131" spans="1:7" ht="12" customHeight="1">
      <c r="A131" s="36"/>
      <c r="B131" s="36"/>
      <c r="C131" s="36"/>
      <c r="D131" s="36"/>
      <c r="E131" s="36"/>
      <c r="G131" s="178"/>
    </row>
    <row r="132" spans="1:7" ht="12" customHeight="1">
      <c r="A132" s="36"/>
      <c r="B132" s="36"/>
      <c r="C132" s="36"/>
      <c r="D132" s="36"/>
      <c r="E132" s="36"/>
      <c r="G132" s="178"/>
    </row>
    <row r="133" spans="1:7" ht="117.75" customHeight="1">
      <c r="A133" s="161" t="s">
        <v>302</v>
      </c>
      <c r="B133" s="157" t="s">
        <v>41</v>
      </c>
      <c r="C133" s="157" t="s">
        <v>303</v>
      </c>
      <c r="D133" s="157" t="s">
        <v>347</v>
      </c>
      <c r="E133" s="400" t="s">
        <v>361</v>
      </c>
      <c r="F133" s="400"/>
      <c r="G133" s="178"/>
    </row>
    <row r="134" spans="1:6" ht="24.75" customHeight="1">
      <c r="A134" s="236" t="s">
        <v>299</v>
      </c>
      <c r="B134" s="157" t="s">
        <v>348</v>
      </c>
      <c r="C134" s="229">
        <f>IF(COUNTIF(F:F,A134)=0,"",COUNTIF(F:F,A134))</f>
      </c>
      <c r="D134" s="230">
        <f>IF(SUMIF(F:F,A134,AC:AC)=0,"",SUMIF(F:F,A134,AC:AC))</f>
      </c>
      <c r="E134" s="414">
        <f>IF(COUNT(D134)=0,"",D134/$E$130*1000)</f>
      </c>
      <c r="F134" s="414"/>
    </row>
    <row r="135" spans="1:13" ht="24.75" customHeight="1">
      <c r="A135" s="236" t="s">
        <v>426</v>
      </c>
      <c r="B135" s="157" t="s">
        <v>349</v>
      </c>
      <c r="C135" s="229">
        <f aca="true" t="shared" si="22" ref="C135:C142">IF(COUNTIF(F$1:F$65536,A135)=0,"",COUNTIF(F$1:F$65536,A135))</f>
      </c>
      <c r="D135" s="230">
        <f aca="true" t="shared" si="23" ref="D135:D142">IF(SUMIF(F$1:F$65536,A135,AC$1:AC$65536)=0,"",SUMIF(F$1:F$65536,A135,AC$1:AC$65536))</f>
      </c>
      <c r="E135" s="414">
        <f aca="true" t="shared" si="24" ref="E135:E142">IF(COUNT(D135)=0,"",D135/$E$130*1000)</f>
      </c>
      <c r="F135" s="414"/>
      <c r="G135" s="188"/>
      <c r="H135" s="223"/>
      <c r="I135" s="223"/>
      <c r="J135" s="223"/>
      <c r="K135" s="223"/>
      <c r="L135" s="223"/>
      <c r="M135" s="223"/>
    </row>
    <row r="136" spans="1:13" ht="24.75" customHeight="1">
      <c r="A136" s="236" t="s">
        <v>427</v>
      </c>
      <c r="B136" s="157" t="s">
        <v>350</v>
      </c>
      <c r="C136" s="229">
        <f t="shared" si="22"/>
      </c>
      <c r="D136" s="230">
        <f t="shared" si="23"/>
      </c>
      <c r="E136" s="414">
        <f t="shared" si="24"/>
      </c>
      <c r="F136" s="414"/>
      <c r="G136" s="188"/>
      <c r="H136" s="223"/>
      <c r="I136" s="223"/>
      <c r="J136" s="223"/>
      <c r="K136" s="223"/>
      <c r="L136" s="223"/>
      <c r="M136" s="223"/>
    </row>
    <row r="137" spans="1:6" ht="24.75" customHeight="1">
      <c r="A137" s="236" t="s">
        <v>300</v>
      </c>
      <c r="B137" s="157" t="s">
        <v>351</v>
      </c>
      <c r="C137" s="229">
        <f t="shared" si="22"/>
      </c>
      <c r="D137" s="230">
        <f t="shared" si="23"/>
      </c>
      <c r="E137" s="414">
        <f t="shared" si="24"/>
      </c>
      <c r="F137" s="414"/>
    </row>
    <row r="138" spans="1:6" ht="24.75" customHeight="1">
      <c r="A138" s="236" t="s">
        <v>301</v>
      </c>
      <c r="B138" s="157" t="s">
        <v>352</v>
      </c>
      <c r="C138" s="229">
        <f t="shared" si="22"/>
      </c>
      <c r="D138" s="230">
        <f t="shared" si="23"/>
      </c>
      <c r="E138" s="414">
        <f t="shared" si="24"/>
      </c>
      <c r="F138" s="414"/>
    </row>
    <row r="139" spans="1:6" ht="24.75" customHeight="1">
      <c r="A139" s="236" t="s">
        <v>321</v>
      </c>
      <c r="B139" s="157" t="s">
        <v>357</v>
      </c>
      <c r="C139" s="229">
        <f t="shared" si="22"/>
      </c>
      <c r="D139" s="230">
        <f t="shared" si="23"/>
      </c>
      <c r="E139" s="414">
        <f t="shared" si="24"/>
      </c>
      <c r="F139" s="414"/>
    </row>
    <row r="140" spans="1:6" ht="24.75" customHeight="1">
      <c r="A140" s="236" t="s">
        <v>322</v>
      </c>
      <c r="B140" s="157" t="s">
        <v>358</v>
      </c>
      <c r="C140" s="229">
        <f t="shared" si="22"/>
      </c>
      <c r="D140" s="230">
        <f t="shared" si="23"/>
      </c>
      <c r="E140" s="414">
        <f t="shared" si="24"/>
      </c>
      <c r="F140" s="414"/>
    </row>
    <row r="141" spans="1:6" ht="24.75" customHeight="1">
      <c r="A141" s="236" t="s">
        <v>323</v>
      </c>
      <c r="B141" s="157" t="s">
        <v>359</v>
      </c>
      <c r="C141" s="229">
        <f t="shared" si="22"/>
      </c>
      <c r="D141" s="230">
        <f t="shared" si="23"/>
      </c>
      <c r="E141" s="414">
        <f t="shared" si="24"/>
      </c>
      <c r="F141" s="414"/>
    </row>
    <row r="142" spans="1:6" ht="24.75" customHeight="1">
      <c r="A142" s="236" t="s">
        <v>320</v>
      </c>
      <c r="B142" s="157" t="s">
        <v>360</v>
      </c>
      <c r="C142" s="229">
        <f t="shared" si="22"/>
      </c>
      <c r="D142" s="230">
        <f t="shared" si="23"/>
      </c>
      <c r="E142" s="414">
        <f t="shared" si="24"/>
      </c>
      <c r="F142" s="414"/>
    </row>
  </sheetData>
  <mergeCells count="39">
    <mergeCell ref="A1:C1"/>
    <mergeCell ref="E133:F133"/>
    <mergeCell ref="E134:F134"/>
    <mergeCell ref="B130:D130"/>
    <mergeCell ref="D123:E123"/>
    <mergeCell ref="D124:E124"/>
    <mergeCell ref="D125:E125"/>
    <mergeCell ref="D126:E126"/>
    <mergeCell ref="B129:D129"/>
    <mergeCell ref="D119:E119"/>
    <mergeCell ref="C5:D6"/>
    <mergeCell ref="E135:F135"/>
    <mergeCell ref="E136:F136"/>
    <mergeCell ref="E142:F142"/>
    <mergeCell ref="E137:F137"/>
    <mergeCell ref="E138:F138"/>
    <mergeCell ref="E139:F139"/>
    <mergeCell ref="E140:F140"/>
    <mergeCell ref="E141:F141"/>
    <mergeCell ref="D118:E118"/>
    <mergeCell ref="Y6:AC6"/>
    <mergeCell ref="A8:B8"/>
    <mergeCell ref="C8:H8"/>
    <mergeCell ref="I8:M8"/>
    <mergeCell ref="N8:R8"/>
    <mergeCell ref="S8:W8"/>
    <mergeCell ref="X8:AB8"/>
    <mergeCell ref="AC8:AC9"/>
    <mergeCell ref="A5:B6"/>
    <mergeCell ref="N1:R1"/>
    <mergeCell ref="H117:T127"/>
    <mergeCell ref="A112:J112"/>
    <mergeCell ref="A111:J111"/>
    <mergeCell ref="A114:J114"/>
    <mergeCell ref="A113:J113"/>
    <mergeCell ref="D121:E121"/>
    <mergeCell ref="D122:E122"/>
    <mergeCell ref="D120:E120"/>
    <mergeCell ref="D117:E117"/>
  </mergeCells>
  <printOptions/>
  <pageMargins left="0.35433070866141736" right="0.2362204724409449" top="0.35433070866141736" bottom="0.31496062992125984" header="0.2362204724409449" footer="0.1968503937007874"/>
  <pageSetup fitToHeight="2" horizontalDpi="600" verticalDpi="600" orientation="landscape" paperSize="8" scale="29" r:id="rId2"/>
  <rowBreaks count="1" manualBreakCount="1">
    <brk id="115" max="255" man="1"/>
  </rowBreaks>
  <drawing r:id="rId1"/>
</worksheet>
</file>

<file path=xl/worksheets/sheet9.xml><?xml version="1.0" encoding="utf-8"?>
<worksheet xmlns="http://schemas.openxmlformats.org/spreadsheetml/2006/main" xmlns:r="http://schemas.openxmlformats.org/officeDocument/2006/relationships">
  <dimension ref="B2:E12"/>
  <sheetViews>
    <sheetView zoomScale="75" zoomScaleNormal="75" workbookViewId="0" topLeftCell="A1">
      <selection activeCell="F9" sqref="F9"/>
    </sheetView>
  </sheetViews>
  <sheetFormatPr defaultColWidth="9.140625" defaultRowHeight="12.75"/>
  <cols>
    <col min="1" max="1" width="2.7109375" style="0" customWidth="1"/>
    <col min="2" max="2" width="17.28125" style="0" customWidth="1"/>
    <col min="3" max="3" width="19.28125" style="0" customWidth="1"/>
    <col min="4" max="4" width="25.140625" style="0" customWidth="1"/>
    <col min="5" max="5" width="28.140625" style="0" customWidth="1"/>
    <col min="6" max="6" width="6.57421875" style="0" customWidth="1"/>
  </cols>
  <sheetData>
    <row r="2" spans="2:4" ht="23.25">
      <c r="B2" s="284" t="s">
        <v>21</v>
      </c>
      <c r="C2" s="284"/>
      <c r="D2" s="284"/>
    </row>
    <row r="3" spans="2:4" ht="19.5" customHeight="1">
      <c r="B3" s="6"/>
      <c r="C3" s="6"/>
      <c r="D3" s="6"/>
    </row>
    <row r="4" spans="2:4" ht="18.75">
      <c r="B4" s="9"/>
      <c r="C4" s="9"/>
      <c r="D4" s="6"/>
    </row>
    <row r="5" spans="2:4" ht="3.75" customHeight="1">
      <c r="B5" s="9"/>
      <c r="C5" s="9"/>
      <c r="D5" s="6"/>
    </row>
    <row r="6" spans="2:4" ht="31.5">
      <c r="B6" s="87" t="s">
        <v>75</v>
      </c>
      <c r="C6" s="122" t="str">
        <f>'Modulo 1-Produzione'!C4</f>
        <v>anno ______</v>
      </c>
      <c r="D6" s="6"/>
    </row>
    <row r="7" spans="2:4" ht="6" customHeight="1">
      <c r="B7" s="9"/>
      <c r="C7" s="9"/>
      <c r="D7" s="6"/>
    </row>
    <row r="9" spans="2:4" ht="20.25">
      <c r="B9" s="285" t="s">
        <v>260</v>
      </c>
      <c r="C9" s="285"/>
      <c r="D9" s="285"/>
    </row>
    <row r="10" spans="2:5" s="28" customFormat="1" ht="31.5" customHeight="1">
      <c r="B10" s="293" t="s">
        <v>41</v>
      </c>
      <c r="C10" s="293"/>
      <c r="D10" s="4" t="s">
        <v>60</v>
      </c>
      <c r="E10" s="4" t="s">
        <v>33</v>
      </c>
    </row>
    <row r="11" spans="2:5" ht="30.75" customHeight="1">
      <c r="B11" s="310" t="s">
        <v>167</v>
      </c>
      <c r="C11" s="311"/>
      <c r="D11" s="47"/>
      <c r="E11" s="150" t="s">
        <v>425</v>
      </c>
    </row>
    <row r="12" spans="2:5" ht="49.5" customHeight="1">
      <c r="B12" s="310" t="s">
        <v>7</v>
      </c>
      <c r="C12" s="311"/>
      <c r="D12" s="47"/>
      <c r="E12" s="150" t="s">
        <v>6</v>
      </c>
    </row>
  </sheetData>
  <mergeCells count="5">
    <mergeCell ref="B2:D2"/>
    <mergeCell ref="B11:C11"/>
    <mergeCell ref="B12:C12"/>
    <mergeCell ref="B9:D9"/>
    <mergeCell ref="B10:C10"/>
  </mergeCells>
  <printOptions/>
  <pageMargins left="0.1968503937007874" right="0.1968503937007874" top="0.984251968503937" bottom="0.984251968503937" header="0.5118110236220472" footer="0.5118110236220472"/>
  <pageSetup horizontalDpi="600" verticalDpi="600" orientation="portrait" paperSize="9" scale="99" r:id="rId2"/>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OSPITE</dc:creator>
  <cp:keywords/>
  <dc:description/>
  <cp:lastModifiedBy>rossi.federica</cp:lastModifiedBy>
  <cp:lastPrinted>2007-04-04T08:56:38Z</cp:lastPrinted>
  <dcterms:created xsi:type="dcterms:W3CDTF">2006-11-22T09:35:19Z</dcterms:created>
  <dcterms:modified xsi:type="dcterms:W3CDTF">2008-02-18T16:09:34Z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